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20" windowWidth="22980" windowHeight="9288" activeTab="3"/>
  </bookViews>
  <sheets>
    <sheet name="Case" sheetId="2" r:id="rId1"/>
    <sheet name="QC luong hien tai" sheetId="4" r:id="rId2"/>
    <sheet name="Bang luong hien tai" sheetId="3" r:id="rId3"/>
    <sheet name="Huong dan" sheetId="5" r:id="rId4"/>
  </sheets>
  <externalReferences>
    <externalReference r:id="rId5"/>
  </externalReferences>
  <calcPr calcId="144525"/>
</workbook>
</file>

<file path=xl/calcChain.xml><?xml version="1.0" encoding="utf-8"?>
<calcChain xmlns="http://schemas.openxmlformats.org/spreadsheetml/2006/main">
  <c r="Z18" i="3" l="1"/>
  <c r="Z12" i="3"/>
  <c r="G18" i="3"/>
  <c r="G17" i="3" s="1"/>
  <c r="G12" i="3"/>
  <c r="G11" i="3" s="1"/>
  <c r="M18" i="3"/>
  <c r="U18" i="3"/>
  <c r="W18" i="3"/>
  <c r="W17" i="3"/>
  <c r="Y18" i="3"/>
  <c r="H11" i="3"/>
  <c r="I11" i="3"/>
  <c r="J11" i="3"/>
  <c r="K11" i="3"/>
  <c r="S11" i="3"/>
  <c r="Z31" i="3"/>
  <c r="AD30" i="3"/>
  <c r="A22" i="3"/>
  <c r="AQ17" i="3"/>
  <c r="AP17" i="3"/>
  <c r="AE17" i="3"/>
  <c r="AD17" i="3"/>
  <c r="AC17" i="3"/>
  <c r="AB17" i="3"/>
  <c r="AA17" i="3"/>
  <c r="Z17" i="3"/>
  <c r="V17" i="3"/>
  <c r="O17" i="3"/>
  <c r="F17" i="3"/>
  <c r="E17" i="3"/>
  <c r="AR11" i="3"/>
  <c r="AQ11" i="3"/>
  <c r="AQ22" i="3" s="1"/>
  <c r="G25" i="3" s="1"/>
  <c r="AP11" i="3"/>
  <c r="AP22" i="3" s="1"/>
  <c r="G24" i="3" s="1"/>
  <c r="AO11" i="3"/>
  <c r="AO22" i="3" s="1"/>
  <c r="AE11" i="3"/>
  <c r="AD11" i="3"/>
  <c r="AC11" i="3"/>
  <c r="AB11" i="3"/>
  <c r="AA11" i="3"/>
  <c r="Z11" i="3"/>
  <c r="W11" i="3"/>
  <c r="V11" i="3"/>
  <c r="R11" i="3"/>
  <c r="O11" i="3"/>
  <c r="N11" i="3"/>
  <c r="F11" i="3"/>
  <c r="E11" i="3"/>
  <c r="AE10" i="3"/>
  <c r="A5" i="3"/>
  <c r="A4" i="3"/>
  <c r="AB22" i="3" l="1"/>
  <c r="AC22" i="3"/>
  <c r="V22" i="3"/>
  <c r="G22" i="3"/>
  <c r="F22" i="3"/>
  <c r="O22" i="3"/>
  <c r="W22" i="3"/>
  <c r="Z22" i="3"/>
  <c r="G23" i="3" s="1"/>
  <c r="AA22" i="3"/>
  <c r="AD22" i="3"/>
  <c r="AE22" i="3"/>
  <c r="E22" i="3"/>
</calcChain>
</file>

<file path=xl/sharedStrings.xml><?xml version="1.0" encoding="utf-8"?>
<sst xmlns="http://schemas.openxmlformats.org/spreadsheetml/2006/main" count="212" uniqueCount="171">
  <si>
    <t>CỘNG HÒA XÃ HỘI CHỦ NGHĨA VIỆT NAM</t>
  </si>
  <si>
    <t>PHÒNG NHÂN SỰ - HÀNH CHÍNH</t>
  </si>
  <si>
    <t xml:space="preserve">                Độc lập - Tự do - Hạnh phúc</t>
  </si>
  <si>
    <t>STT</t>
  </si>
  <si>
    <t>Mã số</t>
  </si>
  <si>
    <t>Họ và tên</t>
  </si>
  <si>
    <t>Công Việc</t>
  </si>
  <si>
    <t>Lương
 CB</t>
  </si>
  <si>
    <t>Các khoản bổ sung khác</t>
  </si>
  <si>
    <t>Thưởng</t>
  </si>
  <si>
    <t>Tăng ca</t>
  </si>
  <si>
    <t>Tổng Lương
Thực Tế</t>
  </si>
  <si>
    <t>Các khoản trích vào chi phí của DN</t>
  </si>
  <si>
    <t>Các khoản trừ vào lương NV</t>
  </si>
  <si>
    <t>T. Ứ/BHTNLĐ</t>
  </si>
  <si>
    <t>Tổng  Khấu Trừ</t>
  </si>
  <si>
    <t>Thực nhận</t>
  </si>
  <si>
    <t>Ký nhận</t>
  </si>
  <si>
    <t>T. Tiền</t>
  </si>
  <si>
    <t>Xăng xe</t>
  </si>
  <si>
    <t>Điện thoại</t>
  </si>
  <si>
    <t>Ăn ca</t>
  </si>
  <si>
    <t>Nhà ở</t>
  </si>
  <si>
    <t>Chuyên cần</t>
  </si>
  <si>
    <t>KPI</t>
  </si>
  <si>
    <t>T.Tiền</t>
  </si>
  <si>
    <t>BHXH</t>
  </si>
  <si>
    <t>BHYT</t>
  </si>
  <si>
    <t>BHTN</t>
  </si>
  <si>
    <t>Tổng</t>
  </si>
  <si>
    <t>Thuế TNCN</t>
  </si>
  <si>
    <t>Vắng</t>
  </si>
  <si>
    <t>Thành tiền</t>
  </si>
  <si>
    <t>%HT</t>
  </si>
  <si>
    <t>Loại hình HĐ</t>
  </si>
  <si>
    <t>Thu nhập chịu thuế</t>
  </si>
  <si>
    <t>Giảm trừ bản thân</t>
  </si>
  <si>
    <t>Người phụ thuộc</t>
  </si>
  <si>
    <t>Số tiền giảm trừ</t>
  </si>
  <si>
    <t>Thu nhập tính thuế</t>
  </si>
  <si>
    <t>Tổng Thuế TNCN</t>
  </si>
  <si>
    <t>Thuế TNCN đã trừ</t>
  </si>
  <si>
    <t>Thuế TNCN phải nộp</t>
  </si>
  <si>
    <t>I</t>
  </si>
  <si>
    <t>II</t>
  </si>
  <si>
    <t>Cộng</t>
  </si>
  <si>
    <t>Tổng kết:</t>
  </si>
  <si>
    <t>Tổng lương:</t>
  </si>
  <si>
    <t>Đồng</t>
  </si>
  <si>
    <t>Tổng khấu trừ :</t>
  </si>
  <si>
    <t>Còn nhận:</t>
  </si>
  <si>
    <t xml:space="preserve"> </t>
  </si>
  <si>
    <t>Bằng chữ:</t>
  </si>
  <si>
    <t>Người lập biểu</t>
  </si>
  <si>
    <t>Quản lý Bộ phận</t>
  </si>
  <si>
    <t>Giám đốc</t>
  </si>
  <si>
    <t>(Ký, họ tên)</t>
  </si>
  <si>
    <t>(Ký, Họ tên)</t>
  </si>
  <si>
    <t>CÔNG TY CỔ PHẦN KC24</t>
  </si>
  <si>
    <t xml:space="preserve">Bộ phận: </t>
  </si>
  <si>
    <t>Ngày công thực tế</t>
  </si>
  <si>
    <t>Lương cơ bản</t>
  </si>
  <si>
    <t>Văn phòng</t>
  </si>
  <si>
    <t>Sản xuất</t>
  </si>
  <si>
    <t>Kế toán</t>
  </si>
  <si>
    <t>Hiệu quả kinh doanh</t>
  </si>
  <si>
    <t>Công nhân sản xuất</t>
  </si>
  <si>
    <t>Làm đêm</t>
  </si>
  <si>
    <t>Số giờ</t>
  </si>
  <si>
    <t>Điểm</t>
  </si>
  <si>
    <t>Thưởng Điểm</t>
  </si>
  <si>
    <t>GMP</t>
  </si>
  <si>
    <t>Phúc lợi khác</t>
  </si>
  <si>
    <t>Hệ số</t>
  </si>
  <si>
    <t>-</t>
  </si>
  <si>
    <t>Phụ cấp điện thoại Phụ cấp xăng xe), phu cấp an toàn vệ sinh viên, phụ cấp PCCC, phụ cấp nắng nóng</t>
  </si>
  <si>
    <t>Phúc lợi (Đèn đỏ, con nhỏ, sinh nhật, nghỉ mát)</t>
  </si>
  <si>
    <t>Thưởng hiệu quả kinh doanh</t>
  </si>
  <si>
    <t xml:space="preserve">Thưởng GMP </t>
  </si>
  <si>
    <t>Thưởng chuyên cần</t>
  </si>
  <si>
    <t>Giờ làm đêm, lương làm đêm</t>
  </si>
  <si>
    <t>Giờ tăng ca, lương tăng ca</t>
  </si>
  <si>
    <t>QUY CHẾ LƯƠNG</t>
  </si>
  <si>
    <t xml:space="preserve">Cơ cấu lương gồm: </t>
  </si>
  <si>
    <t>+</t>
  </si>
  <si>
    <t xml:space="preserve">Khen thưởng: </t>
  </si>
  <si>
    <t>Thưởng KPI, thưởng KPI Quý</t>
  </si>
  <si>
    <t>Thưởng giới thiệu</t>
  </si>
  <si>
    <t>Lương làm đêm = lương cơ bản /26/8 * Số giờ làm đêm *30%</t>
  </si>
  <si>
    <t>Lương tăng ca = lương cơ bản /26/8*2* số giờ tăng ca</t>
  </si>
  <si>
    <t>Thưởng điểm = Lương cơ bản /26/8 * Số điểm thưởng)</t>
  </si>
  <si>
    <t>Cách tính điểm: Lương cơ bản/công chuẩn/8=1 điểm</t>
  </si>
  <si>
    <t>Điểm thưởng (Đối với các trường hợp có giờ tăng ca vượt, giờ tăng ca vượt chuẩn sẽ quy thành điểm thưởng)</t>
  </si>
  <si>
    <t>Phúc lợi = Lương cơ bản /26/8 * Hệ số phúc lợi</t>
  </si>
  <si>
    <t>Công chuẩn: 26 ngày</t>
  </si>
  <si>
    <t>Lương cơ bản thực nhận = Lương cơ bản + Số ngày dư / 26 * Lương cơ bản * 130% - Số ngày nghỉ /26 * Lương cơ bản</t>
  </si>
  <si>
    <t>Câu hỏi thắc mắc và vướng nhờ tư vấn hướng dẫn</t>
  </si>
  <si>
    <t>1.</t>
  </si>
  <si>
    <t>Thời gian đóng BHXH như vậy đã ok chưa? Đối với các trường hợp làm việc 1 tháng, tháng sau đến hạn tham gia bhxh nhưng họ lại nghỉ việc thì có rủi ro gì về BHXH không?</t>
  </si>
  <si>
    <t>2.</t>
  </si>
  <si>
    <t>Chuẩn hóa hợp đồng lao động với bảng lương</t>
  </si>
  <si>
    <t>3.</t>
  </si>
  <si>
    <t>Hiện nay nhà máy có một số vị trí chưa có đánh giá KPI thì lên bảng tiêu chí đánh giá tháng nào cũng đạt 100% được không?</t>
  </si>
  <si>
    <t>4.</t>
  </si>
  <si>
    <t>Phần điểm thưởng (Vượt tăng ca) Chưa có cách giải thích</t>
  </si>
  <si>
    <t>5.</t>
  </si>
  <si>
    <t>Mục thưởng Hiệu quả kinh doanh chưa có cách giải thích</t>
  </si>
  <si>
    <t>Trả lời</t>
  </si>
  <si>
    <t>Tối ưu đóng BHXH:</t>
  </si>
  <si>
    <t>https://blognhansu.net.vn/2026/06/15/cac-khoan-phu-cap-bat-buoc-dong-bhxh-theo-luat-moi-nhat-va-giai-phap-cho-doanh-nghiep/</t>
  </si>
  <si>
    <t>“Điều 31. Căn cứ đóng bảo hiểm xã hội</t>
  </si>
  <si>
    <t>1. Tiền lương làm căn cứ đóng bảo hiểm xã hội bắt buộc được quy định như sau:</t>
  </si>
  <si>
    <t>b) Người lao động thuộc đối tượng thực hiện chế độ tiền lương do người sử dụng lao động quyết định thì tiền lương làm căn cứ đóng bảo hiểm xã hội bắt buộc là tiền lương tháng, bao gồm mức lương theo công việc hoặc chức danh, phụ cấp lương và các khoản bổ sung khác được thỏa thuận trả thường xuyên, ổn định trong mỗi kỳ trả lương.</t>
  </si>
  <si>
    <t>Trường hợp người lao động ngừng việc vẫn hưởng tiền lương tháng bằng hoặc cao hơn tiền lương làm căn cứ đóng bảo hiểm xã hội bắt buộc thấp nhất thì đóng theo tiền lương được hưởng trong thời gian ngừng việc;”</t>
  </si>
  <si>
    <t>Chi tiết:</t>
  </si>
  <si>
    <t>Các khoản phụ cấp lương nhằm bù đắp yếu tố về điều kiện lao động, tính chất phức tạp công việc, điều kiện sinh hoạt, mức độ thu hút lao động mà mức lương thỏa thuận trong hợp đồng chưa tính đến hoặc tính chưa đầy đủ. (Đây là lý do các khoản mang tính chất chức vụ, trách nhiệm, độc hại, thâm niên... luôn phải đóng BHXH).</t>
  </si>
  <si>
    <t>Các khoản bổ sung xác định được mức tiền cụ thể cùng với mức lương thỏa thuận trong hợp đồng và được chi trả thường xuyên, ổn định hàng tháng.</t>
  </si>
  <si>
    <t>Như vậy:</t>
  </si>
  <si>
    <t>&gt;&gt; Hợp đồng lao động cần phải tuân theo luật lao động và phù hợp với luật BHXH. Tức trên hợp đồng cần:</t>
  </si>
  <si>
    <t>- Viết rõ lương theo chức danh công việc.</t>
  </si>
  <si>
    <t>- Phụ cấp cố định theo lương</t>
  </si>
  <si>
    <t>Các khoản này dùng để đóng BHXH và lớn hơn tối thiếu vùng.</t>
  </si>
  <si>
    <r>
      <t>Điều 25 Bộ luật Lao động 2019</t>
    </r>
    <r>
      <rPr>
        <sz val="11"/>
        <color theme="1"/>
        <rFont val="Calibri"/>
        <family val="2"/>
        <scheme val="minor"/>
      </rPr>
      <t xml:space="preserve"> quy định về thời gian thử việc do hai bên thỏa thuận căn cứ vào tính chất và mức độ phức tạp của công việc nhưng chỉ được thử việc một lần đối với một công việc và bảo đảm điều kiện sau đây:</t>
    </r>
  </si>
  <si>
    <t>- Không quá 180 ngày đối với công việc của người quản lý doanh nghiệp theo quy định của Luật Doanh nghiệp 2020, Luật Quản lý, sử dụng vốn nhà nước đầu tư vào sản xuất, kinh doanh tại doanh nghiệp 2014;</t>
  </si>
  <si>
    <t>- Không quá 60 ngày đối với công việc có chức danh nghề nghiệp cần trình độ chuyên môn, kỹ thuật từ cao đẳng trở lên;</t>
  </si>
  <si>
    <t>- Không quá 30 ngày đối với công việc có chức danh nghề nghiệp cần trình độ chuyên môn, kỹ thuật trung cấp, công nhân kỹ thuật, nhân viên nghiệp vụ;</t>
  </si>
  <si>
    <t>- Không quá 06 ngày làm việc đối với công việc khác.</t>
  </si>
  <si>
    <t>Thời gian thử việc</t>
  </si>
  <si>
    <r>
      <t>Điều 24 Bộ luật Lao động 2019</t>
    </r>
    <r>
      <rPr>
        <sz val="11"/>
        <color theme="1"/>
        <rFont val="Calibri"/>
        <family val="2"/>
        <scheme val="minor"/>
      </rPr>
      <t xml:space="preserve"> quy định:</t>
    </r>
  </si>
  <si>
    <t>1. Người sử dụng lao động và người lao động có thể thỏa thuận nội dung thử việc ghi trong hợp đồng lao động hoặc thỏa thuận về thử việc bằng việc giao kết hợp đồng thử việc.</t>
  </si>
  <si>
    <t>2. Nội dung chủ yếu của hợp đồng thử việc gồm thời gian thử việc và nội dung quy định tại các điểm a, b, c, đ, g và h khoản 1 Điều 21 của Bộ luật này.</t>
  </si>
  <si>
    <t>3. Không áp dụng thử việc đối với người lao động giao kết hợp đồng lao động có thời hạn dưới 01 tháng.</t>
  </si>
  <si>
    <t>Quy định không thử việc</t>
  </si>
  <si>
    <t>&gt;&gt; Thời gian ký HĐLĐ: Vị trí lao động phổ thông: sau 1 tháng, vị trí nhân viên trở lên: sau 2 tháng thử việc: OK theo luật nếu vị trí lao động phổ thông là các loại công nhân kỹ thuật.</t>
  </si>
  <si>
    <t xml:space="preserve">Thời gian đóng BHXH như vậy đã ok chưa? </t>
  </si>
  <si>
    <t>&gt;&gt; Không rủi ro gì nếu có hợp đồng thử việc và hồ sơ lưu đầy đủ hoặc có hợp đồng lao động dưới 1 tháng (không thử việc)</t>
  </si>
  <si>
    <t>1.1</t>
  </si>
  <si>
    <t>1.2. Đối với các trường hợp làm việc 1 tháng, tháng sau đến hạn tham gia bhxh nhưng họ lại nghỉ việc thì có rủi ro gì về BHXH không?</t>
  </si>
  <si>
    <t>- Các khoản khác ghi theo quy chế lương, phụ lục và các quy chế khác.</t>
  </si>
  <si>
    <t>&gt;&gt; Như này là rủi ro phải đóng BHXH, cần có quy chế đánh giá, tiêu chí và có sự biến động giữa các tháng.</t>
  </si>
  <si>
    <t>Hiện tại đã có quy chế:</t>
  </si>
  <si>
    <t>&gt;&gt; Đổi tên thành 1 loại điểm gì đó như điểm Hiệu quả công việc. Sau đó viết lại quy chế, thống nhất miệng với nhau về cách quy đổi giờ thành điểm.</t>
  </si>
  <si>
    <t>Ví dụ: Thưởng hiệu quả kinh doanh =  %hoàn thành kết quả kinh doanh * mức thưởng</t>
  </si>
  <si>
    <t>A</t>
  </si>
  <si>
    <t>B</t>
  </si>
  <si>
    <t>&gt;&gt; Tải mẫu: https://blognhansu.net.vn/2025/09/06/mau-hop-dong-lao-dong-2025-phu-hop-voi-luat-bhxh-2024-moi-co-hieu-luc/</t>
  </si>
  <si>
    <t>Mẫu KPI công nhân: https://blognhansu.net.vn/2023/07/21/lam-the-nao-de-lap-kpi-cho-vi-tri-cong-nhan/</t>
  </si>
  <si>
    <t>Mẫu quy chế đánh giá theo KPI: https://blognhansu.net.vn/2025/10/23/quy-che-danh-gia-hieu-qua-cong-viec-mau-theo-kpi/</t>
  </si>
  <si>
    <t>Mẫu KPI kế toán: https://blognhansu.net.vn/2025/08/19/kpi-cho-bo-phan-ke-toan-thi-thuong-khai-thac-tieu-chi-gi/</t>
  </si>
  <si>
    <t>&gt;&gt; Cần quy chế đánh và các thẻ KPI cho các vị trí:</t>
  </si>
  <si>
    <t>Cuối cùng, công ty nên xây ra một bộ hồ sơ pháp lý lao động cho mình để tiếp thanh tra và đúng luật</t>
  </si>
  <si>
    <t>Hồ sơ bao gồm:</t>
  </si>
  <si>
    <t>- Danh sách toàn bộ NLĐ từng làm việc trong thời kỳ kiểm tra;</t>
  </si>
  <si>
    <t>- Sổ quản lý lao động;</t>
  </si>
  <si>
    <t>- HĐLĐ, phụ lục HĐLĐ, quyết định tuyển dụng/bổ nhiệm;</t>
  </si>
  <si>
    <t>- Hồ sơ thử việc;</t>
  </si>
  <si>
    <t>- Bảng chấm công;</t>
  </si>
  <si>
    <t>- Bảng tính và thanh toán lương, thưởng, phụ cấp;</t>
  </si>
  <si>
    <t>- Sao kê/chứng từ chi lương;</t>
  </si>
  <si>
    <t>- Hồ sơ tăng, giảm BHXH;</t>
  </si>
  <si>
    <t>- Dữ liệu quá trình tham gia BHXH của từng người;</t>
  </si>
  <si>
    <t>- Quy chế tiền lương, thưởng, phụ cấp;</t>
  </si>
  <si>
    <t>- Thang, bảng lương và các hồ sơ lao động liên quan;</t>
  </si>
  <si>
    <t>- Quyết định tăng lương, điều chuyển, nghỉ việc, nghỉ không lương;</t>
  </si>
  <si>
    <t>- Hồ sơ thai sản, ốm đau nếu có;</t>
  </si>
  <si>
    <t>- Hồ sơ cộng tác viên, giao khoán, chuyên gia, thời vụ;</t>
  </si>
  <si>
    <t>- Tờ khai/quyết toán TNCN và danh sách cá nhân nhận thu nhập;</t>
  </si>
  <si>
    <t>- Sổ kế toán các tài khoản tiền lương, BHXH và chứng từ thanh toán liên quan.</t>
  </si>
  <si>
    <t>Mẫu tham khảo: https://blognhansu.net.vn/2026/08/26/cac-loi-bhxh-se-bi-thanh-tra-kiem-tra/</t>
  </si>
  <si>
    <t>HƯỚNG DẪN CÁCH TỐI ƯU THEO LUẬT</t>
  </si>
  <si>
    <t>Nguyễn Hùng Cường (kinhcan24) | blognhansu.net.vn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</si>
</sst>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_(* \(#,##0.00\);_(* &quot;-&quot;??_);_(@_)"/>
    <numFmt numFmtId="164" formatCode="_-* #,##0_-;\-* #,##0_-;_-* &quot;-&quot;_-;_-@_-"/>
    <numFmt numFmtId="165" formatCode="_-* #,##0.00\ _₫_-;\-* #,##0.00\ _₫_-;_-* &quot;-&quot;??\ _₫_-;_-@_-"/>
    <numFmt numFmtId="166" formatCode="#,000_);[Red]\(#,000\)"/>
    <numFmt numFmtId="167" formatCode="_-* #,##0\ _₫_-;\-* #,##0\ _₫_-;_-* &quot;-&quot;??\ _₫_-;_-@_-"/>
    <numFmt numFmtId="168" formatCode="_ * #,##0_ ;_ * \-#,##0_ ;_ * &quot;-&quot;_ ;_ @_ "/>
    <numFmt numFmtId="169" formatCode="0.0%"/>
    <numFmt numFmtId="170" formatCode="_ * #,##0.00_ ;_ * \-#,##0.00_ ;_ * &quot;-&quot;_ ;_ @_ "/>
    <numFmt numFmtId="171" formatCode="_ * #,##0.0_ ;_ * \-#,##0.0_ ;_ * &quot;-&quot;_ ;_ @_ "/>
    <numFmt numFmtId="172" formatCode="_-* #,##0.0_-;\-* #,##0.0_-;_-* &quot;-&quot;_-;_-@_-"/>
    <numFmt numFmtId="173" formatCode="0.0"/>
    <numFmt numFmtId="174" formatCode="#,##0.0"/>
    <numFmt numFmtId="175" formatCode="#,##0_ ;\-#,##0\ "/>
    <numFmt numFmtId="176" formatCode="#,##0.000"/>
    <numFmt numFmtId="177" formatCode="_ * #,##0.00_ ;_ * \-#,##0.00_ ;_ * &quot;-&quot;??_ ;_ @_ "/>
  </numFmts>
  <fonts count="30"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sz val="12"/>
      <name val="Times New Roman"/>
      <family val="1"/>
    </font>
    <font>
      <i/>
      <sz val="12"/>
      <name val="Times New Roman"/>
      <family val="1"/>
    </font>
    <font>
      <b/>
      <sz val="12"/>
      <name val="Times New Roman"/>
      <family val="1"/>
    </font>
    <font>
      <sz val="11"/>
      <name val="Times New Roman"/>
      <family val="1"/>
    </font>
    <font>
      <b/>
      <sz val="13"/>
      <name val="Times New Roman"/>
      <family val="1"/>
    </font>
    <font>
      <b/>
      <sz val="18"/>
      <name val="Times New Roman"/>
      <family val="1"/>
    </font>
    <font>
      <b/>
      <i/>
      <sz val="12"/>
      <name val="Times New Roman"/>
      <family val="1"/>
    </font>
    <font>
      <b/>
      <u/>
      <sz val="12"/>
      <name val="Times New Roman"/>
      <family val="1"/>
    </font>
    <font>
      <b/>
      <sz val="11"/>
      <name val="Times New Roman"/>
      <family val="1"/>
    </font>
    <font>
      <sz val="12"/>
      <name val=".VnTime"/>
      <family val="2"/>
    </font>
    <font>
      <sz val="12"/>
      <color indexed="8"/>
      <name val="Times New Roman"/>
      <family val="1"/>
    </font>
    <font>
      <b/>
      <i/>
      <u/>
      <sz val="12"/>
      <name val="Times New Roman"/>
      <family val="1"/>
    </font>
    <font>
      <i/>
      <sz val="13"/>
      <name val="Times New Roman"/>
      <family val="1"/>
    </font>
    <font>
      <sz val="13"/>
      <name val="Times New Roman"/>
      <family val="1"/>
    </font>
    <font>
      <i/>
      <sz val="11"/>
      <name val="Times New Roman"/>
      <family val="1"/>
    </font>
    <font>
      <sz val="11"/>
      <color indexed="8"/>
      <name val="Calibri"/>
      <family val="2"/>
      <scheme val="minor"/>
    </font>
    <font>
      <sz val="10"/>
      <name val="Arial"/>
      <family val="2"/>
    </font>
    <font>
      <sz val="10"/>
      <name val=".VnTime"/>
      <family val="2"/>
    </font>
    <font>
      <sz val="11"/>
      <color theme="1"/>
      <name val="Arial"/>
      <family val="2"/>
    </font>
    <font>
      <b/>
      <sz val="11"/>
      <color theme="1"/>
      <name val="Calibri"/>
      <family val="2"/>
      <scheme val="minor"/>
    </font>
    <font>
      <b/>
      <sz val="11"/>
      <color theme="1"/>
      <name val="Times New Roman"/>
      <family val="1"/>
    </font>
    <font>
      <sz val="11"/>
      <color theme="1"/>
      <name val="Times New Roman"/>
      <family val="1"/>
    </font>
    <font>
      <sz val="11"/>
      <color rgb="FF000000"/>
      <name val="Times New Roman"/>
      <family val="1"/>
    </font>
    <font>
      <b/>
      <sz val="11"/>
      <color rgb="FF000000"/>
      <name val="Times New Roman"/>
      <family val="1"/>
    </font>
    <font>
      <i/>
      <sz val="11"/>
      <color theme="1"/>
      <name val="Calibri"/>
      <family val="2"/>
      <scheme val="minor"/>
    </font>
    <font>
      <i/>
      <sz val="11"/>
      <color theme="1"/>
      <name val="Times New Roman"/>
      <family val="1"/>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theme="6" tint="0.39997558519241921"/>
        <bgColor indexed="64"/>
      </patternFill>
    </fill>
    <fill>
      <patternFill patternType="solid">
        <fgColor rgb="FFFFFF0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xf numFmtId="43" fontId="19" fillId="0" borderId="0" applyFont="0" applyFill="0" applyBorder="0" applyAlignment="0" applyProtection="0"/>
    <xf numFmtId="177" fontId="1" fillId="0" borderId="0" applyFont="0" applyFill="0" applyBorder="0" applyAlignment="0" applyProtection="0">
      <alignment vertical="center"/>
    </xf>
    <xf numFmtId="43" fontId="20" fillId="0" borderId="0" applyFont="0" applyFill="0" applyBorder="0" applyAlignment="0" applyProtection="0"/>
    <xf numFmtId="43" fontId="21" fillId="0" borderId="0" applyFont="0" applyFill="0" applyBorder="0" applyAlignment="0" applyProtection="0"/>
    <xf numFmtId="0" fontId="22" fillId="0" borderId="0"/>
    <xf numFmtId="0" fontId="1" fillId="0" borderId="0">
      <alignment vertical="center"/>
    </xf>
  </cellStyleXfs>
  <cellXfs count="152">
    <xf numFmtId="0" fontId="0" fillId="0" borderId="0" xfId="0"/>
    <xf numFmtId="2" fontId="2" fillId="0" borderId="0" xfId="0" applyNumberFormat="1"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Fill="1" applyAlignment="1">
      <alignment vertical="center"/>
    </xf>
    <xf numFmtId="166" fontId="4" fillId="0" borderId="0" xfId="1" applyNumberFormat="1" applyFont="1" applyAlignment="1">
      <alignment vertical="center"/>
    </xf>
    <xf numFmtId="164" fontId="6" fillId="0" borderId="0" xfId="0" applyNumberFormat="1" applyFont="1" applyAlignment="1">
      <alignment vertical="center"/>
    </xf>
    <xf numFmtId="167" fontId="4" fillId="0" borderId="0" xfId="1" applyNumberFormat="1" applyFont="1" applyAlignment="1">
      <alignment vertical="center"/>
    </xf>
    <xf numFmtId="0" fontId="7" fillId="0" borderId="0" xfId="0" applyFont="1" applyAlignment="1">
      <alignment vertical="center"/>
    </xf>
    <xf numFmtId="1" fontId="2" fillId="0" borderId="0" xfId="0" applyNumberFormat="1" applyFont="1" applyAlignment="1">
      <alignmen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6" fillId="0" borderId="0" xfId="0" applyFont="1" applyBorder="1" applyAlignment="1">
      <alignment horizontal="center" vertical="center"/>
    </xf>
    <xf numFmtId="0" fontId="6" fillId="2" borderId="0" xfId="0" applyNumberFormat="1" applyFont="1" applyFill="1" applyBorder="1" applyAlignment="1">
      <alignment horizontal="center" vertical="center"/>
    </xf>
    <xf numFmtId="168" fontId="6" fillId="2" borderId="0" xfId="0" applyNumberFormat="1" applyFont="1" applyFill="1" applyBorder="1" applyAlignment="1">
      <alignment vertical="center"/>
    </xf>
    <xf numFmtId="0" fontId="10" fillId="0" borderId="0" xfId="0" applyFont="1" applyBorder="1" applyAlignment="1">
      <alignment horizontal="center" vertical="center"/>
    </xf>
    <xf numFmtId="3" fontId="2" fillId="4" borderId="1" xfId="3" applyNumberFormat="1" applyFont="1" applyFill="1" applyBorder="1" applyAlignment="1">
      <alignment horizontal="center" vertical="center" wrapText="1"/>
    </xf>
    <xf numFmtId="0" fontId="12" fillId="0" borderId="0" xfId="0" applyFont="1" applyAlignment="1">
      <alignment horizontal="center" vertical="center" wrapText="1"/>
    </xf>
    <xf numFmtId="3" fontId="6" fillId="4" borderId="1" xfId="0" applyNumberFormat="1" applyFont="1" applyFill="1" applyBorder="1" applyAlignment="1" applyProtection="1">
      <alignment horizontal="center" vertical="center" wrapText="1"/>
    </xf>
    <xf numFmtId="3" fontId="6" fillId="3" borderId="1" xfId="0" applyNumberFormat="1" applyFont="1" applyFill="1" applyBorder="1" applyAlignment="1" applyProtection="1">
      <alignment horizontal="center" vertical="center" wrapText="1"/>
    </xf>
    <xf numFmtId="3" fontId="6" fillId="3" borderId="1" xfId="3" applyNumberFormat="1" applyFont="1" applyFill="1" applyBorder="1" applyAlignment="1">
      <alignment horizontal="center" vertical="center" wrapText="1"/>
    </xf>
    <xf numFmtId="3" fontId="6" fillId="3" borderId="2" xfId="3" applyNumberFormat="1" applyFont="1" applyFill="1" applyBorder="1" applyAlignment="1">
      <alignment horizontal="centerContinuous" vertical="center" wrapText="1"/>
    </xf>
    <xf numFmtId="3" fontId="6" fillId="3" borderId="3" xfId="3" applyNumberFormat="1" applyFont="1" applyFill="1" applyBorder="1" applyAlignment="1">
      <alignment horizontal="centerContinuous" vertical="center" wrapText="1"/>
    </xf>
    <xf numFmtId="3" fontId="6" fillId="3" borderId="4" xfId="3" applyNumberFormat="1" applyFont="1" applyFill="1" applyBorder="1" applyAlignment="1">
      <alignment horizontal="centerContinuous" vertical="center" wrapText="1"/>
    </xf>
    <xf numFmtId="0" fontId="12" fillId="3" borderId="1" xfId="0" applyFont="1" applyFill="1" applyBorder="1" applyAlignment="1">
      <alignment vertical="center" wrapText="1"/>
    </xf>
    <xf numFmtId="169" fontId="6" fillId="4" borderId="1" xfId="2" applyNumberFormat="1" applyFont="1" applyFill="1" applyBorder="1" applyAlignment="1" applyProtection="1">
      <alignment horizontal="center" vertical="center" wrapText="1"/>
    </xf>
    <xf numFmtId="169" fontId="6" fillId="3" borderId="1" xfId="2" applyNumberFormat="1" applyFont="1" applyFill="1" applyBorder="1" applyAlignment="1" applyProtection="1">
      <alignment horizontal="center" vertical="center" wrapText="1"/>
    </xf>
    <xf numFmtId="169" fontId="6" fillId="3" borderId="1" xfId="2" applyNumberFormat="1" applyFont="1" applyFill="1" applyBorder="1" applyAlignment="1">
      <alignment horizontal="center" vertical="center" wrapText="1"/>
    </xf>
    <xf numFmtId="0" fontId="6" fillId="5" borderId="7" xfId="0" applyFont="1" applyFill="1" applyBorder="1" applyAlignment="1">
      <alignment horizontal="center" vertical="center"/>
    </xf>
    <xf numFmtId="1" fontId="12" fillId="5" borderId="7" xfId="0" applyNumberFormat="1" applyFont="1" applyFill="1" applyBorder="1" applyAlignment="1">
      <alignment horizontal="center" vertical="center"/>
    </xf>
    <xf numFmtId="2" fontId="12" fillId="5" borderId="7" xfId="0" applyNumberFormat="1" applyFont="1" applyFill="1" applyBorder="1" applyAlignment="1">
      <alignment horizontal="left" vertical="center"/>
    </xf>
    <xf numFmtId="0" fontId="4" fillId="5" borderId="7" xfId="0" applyNumberFormat="1" applyFont="1" applyFill="1" applyBorder="1" applyAlignment="1">
      <alignment horizontal="left" vertical="center"/>
    </xf>
    <xf numFmtId="168" fontId="6" fillId="5" borderId="7" xfId="0" applyNumberFormat="1" applyFont="1" applyFill="1" applyBorder="1" applyAlignment="1">
      <alignment vertical="center"/>
    </xf>
    <xf numFmtId="170" fontId="6" fillId="5" borderId="7" xfId="0" applyNumberFormat="1" applyFont="1" applyFill="1" applyBorder="1" applyAlignment="1">
      <alignment vertical="center"/>
    </xf>
    <xf numFmtId="0" fontId="4" fillId="6" borderId="8" xfId="0" applyFont="1" applyFill="1" applyBorder="1" applyAlignment="1">
      <alignment horizontal="center" vertical="center"/>
    </xf>
    <xf numFmtId="0" fontId="7" fillId="6" borderId="8" xfId="0" applyFont="1" applyFill="1" applyBorder="1" applyAlignment="1">
      <alignment horizontal="center" vertical="center"/>
    </xf>
    <xf numFmtId="0" fontId="4" fillId="6" borderId="8" xfId="0" applyNumberFormat="1" applyFont="1" applyFill="1" applyBorder="1" applyAlignment="1">
      <alignment horizontal="left" vertical="center"/>
    </xf>
    <xf numFmtId="0" fontId="4" fillId="6" borderId="8" xfId="0" applyNumberFormat="1" applyFont="1" applyFill="1" applyBorder="1" applyAlignment="1">
      <alignment horizontal="left" vertical="center" wrapText="1"/>
    </xf>
    <xf numFmtId="168" fontId="4" fillId="6" borderId="8" xfId="0" applyNumberFormat="1" applyFont="1" applyFill="1" applyBorder="1" applyAlignment="1">
      <alignment vertical="center"/>
    </xf>
    <xf numFmtId="171" fontId="4" fillId="6" borderId="8" xfId="0" applyNumberFormat="1" applyFont="1" applyFill="1" applyBorder="1" applyAlignment="1">
      <alignment horizontal="center" vertical="center"/>
    </xf>
    <xf numFmtId="3" fontId="4" fillId="6" borderId="8" xfId="0" applyNumberFormat="1" applyFont="1" applyFill="1" applyBorder="1" applyAlignment="1">
      <alignment horizontal="right" vertical="center"/>
    </xf>
    <xf numFmtId="3" fontId="14" fillId="6" borderId="8" xfId="0" applyNumberFormat="1" applyFont="1" applyFill="1" applyBorder="1" applyAlignment="1" applyProtection="1">
      <alignment vertical="center"/>
    </xf>
    <xf numFmtId="10" fontId="14" fillId="6" borderId="8" xfId="2" applyNumberFormat="1" applyFont="1" applyFill="1" applyBorder="1" applyAlignment="1" applyProtection="1">
      <alignment vertical="center"/>
    </xf>
    <xf numFmtId="172" fontId="4" fillId="6" borderId="8" xfId="1" applyNumberFormat="1" applyFont="1" applyFill="1" applyBorder="1" applyAlignment="1">
      <alignment horizontal="center" vertical="center"/>
    </xf>
    <xf numFmtId="164" fontId="4" fillId="6" borderId="8" xfId="1" applyNumberFormat="1" applyFont="1" applyFill="1" applyBorder="1" applyAlignment="1">
      <alignment horizontal="right" vertical="center"/>
    </xf>
    <xf numFmtId="168" fontId="4" fillId="6" borderId="8" xfId="1" applyNumberFormat="1" applyFont="1" applyFill="1" applyBorder="1" applyAlignment="1">
      <alignment vertical="center"/>
    </xf>
    <xf numFmtId="167" fontId="4" fillId="6" borderId="8" xfId="1" applyNumberFormat="1" applyFont="1" applyFill="1" applyBorder="1" applyAlignment="1">
      <alignment horizontal="right" vertical="center"/>
    </xf>
    <xf numFmtId="3" fontId="4" fillId="6" borderId="8" xfId="1" applyNumberFormat="1" applyFont="1" applyFill="1" applyBorder="1" applyAlignment="1">
      <alignment horizontal="right" vertical="center"/>
    </xf>
    <xf numFmtId="168" fontId="7" fillId="6" borderId="8" xfId="3" applyNumberFormat="1" applyFont="1" applyFill="1" applyBorder="1" applyAlignment="1">
      <alignment vertical="center"/>
    </xf>
    <xf numFmtId="0" fontId="4" fillId="6" borderId="0" xfId="0" applyFont="1" applyFill="1" applyAlignment="1">
      <alignment vertical="center"/>
    </xf>
    <xf numFmtId="169" fontId="14" fillId="6" borderId="8" xfId="2" applyNumberFormat="1" applyFont="1" applyFill="1" applyBorder="1" applyAlignment="1" applyProtection="1">
      <alignment vertical="center"/>
    </xf>
    <xf numFmtId="168" fontId="4" fillId="6" borderId="8" xfId="1" applyNumberFormat="1" applyFont="1" applyFill="1" applyBorder="1" applyAlignment="1">
      <alignment horizontal="center" vertical="center"/>
    </xf>
    <xf numFmtId="0" fontId="4" fillId="6" borderId="8" xfId="0" applyFont="1" applyFill="1" applyBorder="1" applyAlignment="1">
      <alignment vertical="center"/>
    </xf>
    <xf numFmtId="0" fontId="6" fillId="7" borderId="8" xfId="0" applyFont="1" applyFill="1" applyBorder="1" applyAlignment="1">
      <alignment horizontal="center" vertical="center"/>
    </xf>
    <xf numFmtId="0" fontId="12" fillId="7" borderId="8" xfId="0" applyFont="1" applyFill="1" applyBorder="1" applyAlignment="1">
      <alignment horizontal="center" vertical="center"/>
    </xf>
    <xf numFmtId="0" fontId="6" fillId="8" borderId="8" xfId="0" applyFont="1" applyFill="1" applyBorder="1" applyAlignment="1">
      <alignment horizontal="left" vertical="center"/>
    </xf>
    <xf numFmtId="168" fontId="6" fillId="8" borderId="8" xfId="0" applyNumberFormat="1" applyFont="1" applyFill="1" applyBorder="1" applyAlignment="1">
      <alignment vertical="center"/>
    </xf>
    <xf numFmtId="170" fontId="6" fillId="8" borderId="8" xfId="0" applyNumberFormat="1" applyFont="1" applyFill="1" applyBorder="1" applyAlignment="1">
      <alignment vertical="center"/>
    </xf>
    <xf numFmtId="3" fontId="6" fillId="8" borderId="8" xfId="0" applyNumberFormat="1" applyFont="1" applyFill="1" applyBorder="1" applyAlignment="1">
      <alignment horizontal="right" vertical="center"/>
    </xf>
    <xf numFmtId="169" fontId="6" fillId="8" borderId="8" xfId="0" applyNumberFormat="1" applyFont="1" applyFill="1" applyBorder="1" applyAlignment="1">
      <alignment horizontal="right" vertical="center"/>
    </xf>
    <xf numFmtId="0" fontId="7" fillId="6" borderId="8" xfId="0" quotePrefix="1" applyFont="1" applyFill="1" applyBorder="1" applyAlignment="1">
      <alignment horizontal="center" vertical="center"/>
    </xf>
    <xf numFmtId="0" fontId="6" fillId="9" borderId="9" xfId="0" applyFont="1" applyFill="1" applyBorder="1" applyAlignment="1">
      <alignment horizontal="center" vertical="center"/>
    </xf>
    <xf numFmtId="0" fontId="6" fillId="9" borderId="9" xfId="0" applyNumberFormat="1" applyFont="1" applyFill="1" applyBorder="1" applyAlignment="1">
      <alignment horizontal="center" vertical="center"/>
    </xf>
    <xf numFmtId="168" fontId="6" fillId="9" borderId="9" xfId="0" applyNumberFormat="1" applyFont="1" applyFill="1" applyBorder="1" applyAlignment="1">
      <alignment vertical="center"/>
    </xf>
    <xf numFmtId="4" fontId="6" fillId="9" borderId="9" xfId="1" applyNumberFormat="1" applyFont="1" applyFill="1" applyBorder="1" applyAlignment="1">
      <alignment horizontal="right" vertical="center"/>
    </xf>
    <xf numFmtId="3" fontId="6" fillId="9" borderId="9" xfId="1" applyNumberFormat="1" applyFont="1" applyFill="1" applyBorder="1" applyAlignment="1">
      <alignment horizontal="right" vertical="center"/>
    </xf>
    <xf numFmtId="3" fontId="6" fillId="9" borderId="9" xfId="1" applyNumberFormat="1" applyFont="1" applyFill="1" applyBorder="1" applyAlignment="1">
      <alignment horizontal="center" vertical="center"/>
    </xf>
    <xf numFmtId="167" fontId="6" fillId="9" borderId="9" xfId="1" applyNumberFormat="1" applyFont="1" applyFill="1" applyBorder="1" applyAlignment="1">
      <alignment horizontal="right" vertical="center"/>
    </xf>
    <xf numFmtId="0" fontId="3" fillId="10" borderId="0" xfId="0" applyFont="1" applyFill="1" applyBorder="1" applyAlignment="1">
      <alignment horizontal="center" vertical="center"/>
    </xf>
    <xf numFmtId="0" fontId="15" fillId="2" borderId="0" xfId="0" applyNumberFormat="1" applyFont="1" applyFill="1" applyAlignment="1">
      <alignment horizontal="left" vertical="center"/>
    </xf>
    <xf numFmtId="3" fontId="5" fillId="0" borderId="0" xfId="0" applyNumberFormat="1" applyFont="1" applyAlignment="1">
      <alignment horizontal="left" vertical="center"/>
    </xf>
    <xf numFmtId="168" fontId="15" fillId="2" borderId="0" xfId="0" applyNumberFormat="1" applyFont="1" applyFill="1" applyAlignment="1">
      <alignment vertical="center"/>
    </xf>
    <xf numFmtId="173" fontId="6" fillId="0" borderId="0" xfId="0" applyNumberFormat="1" applyFont="1" applyAlignment="1">
      <alignment horizontal="center" vertical="center"/>
    </xf>
    <xf numFmtId="3" fontId="5" fillId="0" borderId="0" xfId="0" applyNumberFormat="1" applyFont="1" applyAlignment="1">
      <alignment horizontal="right" vertical="center"/>
    </xf>
    <xf numFmtId="3" fontId="4" fillId="0" borderId="0" xfId="0" applyNumberFormat="1" applyFont="1" applyAlignment="1">
      <alignment horizontal="right" vertical="center"/>
    </xf>
    <xf numFmtId="3" fontId="5" fillId="0" borderId="0" xfId="0" applyNumberFormat="1" applyFont="1" applyAlignment="1">
      <alignment horizontal="center" vertical="center"/>
    </xf>
    <xf numFmtId="3" fontId="4" fillId="0" borderId="0" xfId="0" applyNumberFormat="1" applyFont="1" applyAlignment="1">
      <alignment horizontal="center" vertical="center"/>
    </xf>
    <xf numFmtId="0" fontId="3" fillId="0" borderId="0" xfId="0" applyFont="1" applyBorder="1" applyAlignment="1">
      <alignment vertical="center"/>
    </xf>
    <xf numFmtId="0" fontId="6" fillId="2" borderId="0" xfId="0" applyNumberFormat="1" applyFont="1" applyFill="1" applyAlignment="1">
      <alignment horizontal="left" vertical="center"/>
    </xf>
    <xf numFmtId="168" fontId="6" fillId="2" borderId="0" xfId="0" applyNumberFormat="1" applyFont="1" applyFill="1" applyAlignment="1">
      <alignment vertical="center"/>
    </xf>
    <xf numFmtId="174" fontId="6" fillId="0" borderId="0" xfId="0" applyNumberFormat="1" applyFont="1" applyAlignment="1">
      <alignment horizontal="center" vertical="center"/>
    </xf>
    <xf numFmtId="175" fontId="5" fillId="0" borderId="0" xfId="1" applyNumberFormat="1" applyFont="1" applyAlignment="1">
      <alignment horizontal="right" vertical="center"/>
    </xf>
    <xf numFmtId="175" fontId="4" fillId="0" borderId="0" xfId="1" applyNumberFormat="1" applyFont="1" applyAlignment="1">
      <alignment horizontal="right" vertical="center"/>
    </xf>
    <xf numFmtId="176" fontId="5" fillId="0" borderId="0" xfId="0" applyNumberFormat="1" applyFont="1" applyAlignment="1">
      <alignment horizontal="center" vertical="center"/>
    </xf>
    <xf numFmtId="3" fontId="6" fillId="0" borderId="0" xfId="0" applyNumberFormat="1" applyFont="1" applyBorder="1" applyAlignment="1">
      <alignment horizontal="center" vertical="center"/>
    </xf>
    <xf numFmtId="165" fontId="4" fillId="0" borderId="0" xfId="1" applyFont="1" applyAlignment="1">
      <alignment horizontal="center" vertical="center"/>
    </xf>
    <xf numFmtId="0" fontId="6" fillId="0" borderId="0" xfId="0" applyFont="1" applyAlignment="1">
      <alignment vertical="center"/>
    </xf>
    <xf numFmtId="0" fontId="11" fillId="2" borderId="0" xfId="0" applyNumberFormat="1" applyFont="1" applyFill="1" applyAlignment="1">
      <alignment horizontal="left" vertical="center"/>
    </xf>
    <xf numFmtId="0" fontId="5" fillId="2" borderId="0" xfId="0" applyNumberFormat="1" applyFont="1" applyFill="1" applyAlignment="1">
      <alignment horizontal="left" vertical="center"/>
    </xf>
    <xf numFmtId="168" fontId="11" fillId="2" borderId="0" xfId="0" applyNumberFormat="1" applyFont="1" applyFill="1" applyAlignment="1">
      <alignment vertical="center"/>
    </xf>
    <xf numFmtId="0" fontId="7" fillId="0" borderId="0" xfId="0" applyFont="1" applyAlignment="1">
      <alignment horizontal="center" vertical="center"/>
    </xf>
    <xf numFmtId="0" fontId="10" fillId="0" borderId="0" xfId="0" applyFont="1" applyAlignment="1">
      <alignment vertical="center"/>
    </xf>
    <xf numFmtId="0" fontId="6" fillId="2" borderId="0" xfId="0" applyNumberFormat="1" applyFont="1" applyFill="1" applyAlignment="1">
      <alignment horizontal="center" vertical="center"/>
    </xf>
    <xf numFmtId="0" fontId="10" fillId="0" borderId="0" xfId="0" applyFont="1" applyAlignment="1">
      <alignment horizontal="center" vertical="center"/>
    </xf>
    <xf numFmtId="0" fontId="17" fillId="2" borderId="0" xfId="3" applyNumberFormat="1" applyFont="1" applyFill="1" applyAlignment="1">
      <alignment horizontal="center" vertical="center"/>
    </xf>
    <xf numFmtId="0" fontId="18" fillId="0" borderId="0" xfId="0" applyFont="1" applyAlignment="1">
      <alignment vertical="center"/>
    </xf>
    <xf numFmtId="0" fontId="7" fillId="2" borderId="0" xfId="0" applyNumberFormat="1" applyFont="1" applyFill="1" applyAlignment="1">
      <alignment vertical="center"/>
    </xf>
    <xf numFmtId="168" fontId="7" fillId="2" borderId="0" xfId="0" applyNumberFormat="1" applyFont="1" applyFill="1" applyAlignment="1">
      <alignment vertical="center"/>
    </xf>
    <xf numFmtId="0" fontId="6" fillId="0" borderId="0" xfId="0" applyFont="1" applyAlignment="1">
      <alignment horizontal="center" vertical="center"/>
    </xf>
    <xf numFmtId="3" fontId="12" fillId="3" borderId="1" xfId="0" applyNumberFormat="1" applyFont="1" applyFill="1" applyBorder="1" applyAlignment="1">
      <alignment horizontal="center" vertical="center" wrapText="1"/>
    </xf>
    <xf numFmtId="3" fontId="16" fillId="0" borderId="0" xfId="3" applyNumberFormat="1" applyFont="1" applyFill="1" applyAlignment="1">
      <alignment horizontal="center" vertical="center"/>
    </xf>
    <xf numFmtId="0" fontId="10" fillId="2" borderId="0" xfId="0" applyNumberFormat="1" applyFont="1" applyFill="1" applyAlignment="1">
      <alignment horizontal="center" vertical="center"/>
    </xf>
    <xf numFmtId="0" fontId="4" fillId="0" borderId="0" xfId="0" applyFont="1" applyAlignment="1">
      <alignment horizontal="center" vertical="center"/>
    </xf>
    <xf numFmtId="0" fontId="16" fillId="2" borderId="0" xfId="3" applyNumberFormat="1" applyFont="1" applyFill="1" applyAlignment="1">
      <alignment horizontal="center" vertical="center"/>
    </xf>
    <xf numFmtId="168" fontId="16" fillId="2" borderId="0" xfId="3" applyNumberFormat="1" applyFont="1" applyFill="1" applyAlignment="1">
      <alignment horizontal="center" vertical="center"/>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8" fillId="0" borderId="0" xfId="0" applyFont="1" applyBorder="1" applyAlignment="1">
      <alignment horizontal="left" vertical="center" wrapText="1"/>
    </xf>
    <xf numFmtId="0" fontId="11" fillId="0" borderId="0" xfId="0" applyFont="1" applyBorder="1" applyAlignment="1">
      <alignment vertical="center"/>
    </xf>
    <xf numFmtId="168" fontId="11" fillId="0" borderId="0" xfId="0" applyNumberFormat="1" applyFont="1" applyBorder="1" applyAlignment="1">
      <alignment vertical="center"/>
    </xf>
    <xf numFmtId="0" fontId="6" fillId="8" borderId="8" xfId="0" applyNumberFormat="1" applyFont="1" applyFill="1" applyBorder="1" applyAlignment="1">
      <alignment horizontal="left" vertical="center" wrapText="1"/>
    </xf>
    <xf numFmtId="174" fontId="4" fillId="6" borderId="8" xfId="0" applyNumberFormat="1" applyFont="1" applyFill="1" applyBorder="1" applyAlignment="1">
      <alignment horizontal="right" vertical="center"/>
    </xf>
    <xf numFmtId="3" fontId="12" fillId="3" borderId="1" xfId="0" applyNumberFormat="1" applyFont="1" applyFill="1" applyBorder="1" applyAlignment="1">
      <alignment vertical="center" wrapText="1"/>
    </xf>
    <xf numFmtId="0" fontId="23" fillId="0" borderId="0" xfId="0" applyFont="1"/>
    <xf numFmtId="0" fontId="24" fillId="0" borderId="0" xfId="0" applyFont="1"/>
    <xf numFmtId="0" fontId="25" fillId="0" borderId="0" xfId="0" applyFont="1"/>
    <xf numFmtId="0" fontId="26" fillId="0" borderId="0" xfId="0" applyFont="1"/>
    <xf numFmtId="0" fontId="25" fillId="0" borderId="0" xfId="0" quotePrefix="1" applyFont="1"/>
    <xf numFmtId="0" fontId="27" fillId="0" borderId="0" xfId="0" applyFont="1"/>
    <xf numFmtId="0" fontId="28" fillId="0" borderId="0" xfId="0" applyFont="1" applyAlignment="1">
      <alignment horizontal="left" vertical="center" indent="1"/>
    </xf>
    <xf numFmtId="3" fontId="12" fillId="3" borderId="1"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8" fillId="0" borderId="0" xfId="0" applyFont="1" applyBorder="1" applyAlignment="1">
      <alignment horizontal="left" vertical="center" wrapText="1"/>
    </xf>
    <xf numFmtId="0" fontId="9" fillId="0" borderId="0" xfId="0" applyFont="1" applyAlignment="1">
      <alignment horizontal="center" vertical="center"/>
    </xf>
    <xf numFmtId="168" fontId="9" fillId="0" borderId="0" xfId="0" applyNumberFormat="1" applyFont="1" applyAlignment="1">
      <alignment horizontal="center" vertical="center"/>
    </xf>
    <xf numFmtId="3" fontId="10" fillId="0" borderId="0" xfId="0" applyNumberFormat="1" applyFont="1" applyAlignment="1">
      <alignment horizontal="center" vertical="center"/>
    </xf>
    <xf numFmtId="168" fontId="10" fillId="0" borderId="0" xfId="0" applyNumberFormat="1" applyFont="1" applyAlignment="1">
      <alignment horizontal="center" vertical="center"/>
    </xf>
    <xf numFmtId="0" fontId="12" fillId="3" borderId="1" xfId="0" applyFont="1" applyFill="1" applyBorder="1" applyAlignment="1">
      <alignment horizontal="center" vertical="center" wrapText="1"/>
    </xf>
    <xf numFmtId="0" fontId="12" fillId="3" borderId="1" xfId="0" applyNumberFormat="1" applyFont="1" applyFill="1" applyBorder="1" applyAlignment="1">
      <alignment horizontal="center" vertical="center" wrapText="1"/>
    </xf>
    <xf numFmtId="168" fontId="12" fillId="3" borderId="1" xfId="0" applyNumberFormat="1" applyFont="1" applyFill="1" applyBorder="1" applyAlignment="1">
      <alignment horizontal="center" vertical="center" wrapText="1"/>
    </xf>
    <xf numFmtId="0" fontId="6" fillId="0" borderId="0" xfId="0" applyFont="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3" fontId="16" fillId="0" borderId="0" xfId="3" applyNumberFormat="1" applyFont="1" applyFill="1" applyAlignment="1">
      <alignment horizontal="center" vertical="center"/>
    </xf>
    <xf numFmtId="0" fontId="4" fillId="0" borderId="0" xfId="0" applyFont="1" applyAlignment="1">
      <alignment horizontal="center" vertical="center"/>
    </xf>
    <xf numFmtId="3" fontId="8" fillId="0" borderId="0" xfId="3" applyNumberFormat="1" applyFont="1" applyFill="1" applyAlignment="1">
      <alignment horizontal="center" vertical="center"/>
    </xf>
    <xf numFmtId="0" fontId="16" fillId="2" borderId="0" xfId="3" applyNumberFormat="1" applyFont="1" applyFill="1" applyAlignment="1">
      <alignment horizontal="center" vertical="center"/>
    </xf>
    <xf numFmtId="1" fontId="12" fillId="3" borderId="1" xfId="3" applyNumberFormat="1" applyFont="1" applyFill="1" applyBorder="1" applyAlignment="1">
      <alignment horizontal="center" vertical="center" wrapText="1"/>
    </xf>
    <xf numFmtId="1" fontId="12" fillId="3" borderId="2" xfId="3" applyNumberFormat="1" applyFont="1" applyFill="1" applyBorder="1" applyAlignment="1">
      <alignment horizontal="center" vertical="center" wrapText="1"/>
    </xf>
    <xf numFmtId="1" fontId="12" fillId="3" borderId="3" xfId="3" applyNumberFormat="1" applyFont="1" applyFill="1" applyBorder="1" applyAlignment="1">
      <alignment horizontal="center" vertical="center" wrapText="1"/>
    </xf>
    <xf numFmtId="1" fontId="12" fillId="3" borderId="4" xfId="3" applyNumberFormat="1" applyFont="1" applyFill="1" applyBorder="1" applyAlignment="1">
      <alignment horizontal="center" vertical="center" wrapText="1"/>
    </xf>
    <xf numFmtId="0" fontId="12" fillId="3" borderId="3" xfId="0" applyFont="1" applyFill="1" applyBorder="1" applyAlignment="1">
      <alignment horizontal="center" vertical="center" wrapText="1"/>
    </xf>
    <xf numFmtId="168" fontId="6" fillId="0" borderId="0" xfId="0" applyNumberFormat="1" applyFont="1" applyAlignment="1">
      <alignment horizontal="center" vertical="center"/>
    </xf>
    <xf numFmtId="0" fontId="10"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6" fillId="2" borderId="0" xfId="3" applyNumberFormat="1" applyFont="1" applyFill="1" applyAlignment="1">
      <alignment horizontal="center" vertical="center"/>
    </xf>
    <xf numFmtId="3" fontId="12" fillId="3" borderId="5" xfId="0" applyNumberFormat="1" applyFont="1" applyFill="1" applyBorder="1" applyAlignment="1">
      <alignment horizontal="center" vertical="center" wrapText="1"/>
    </xf>
    <xf numFmtId="3" fontId="12" fillId="3" borderId="6" xfId="0" applyNumberFormat="1" applyFont="1" applyFill="1" applyBorder="1" applyAlignment="1">
      <alignment horizontal="center" vertical="center" wrapText="1"/>
    </xf>
    <xf numFmtId="0" fontId="29" fillId="0" borderId="0" xfId="0" applyFont="1"/>
  </cellXfs>
  <cellStyles count="10">
    <cellStyle name="Comma" xfId="1" builtinId="3"/>
    <cellStyle name="Comma 2 2" xfId="4"/>
    <cellStyle name="Comma 2 3" xfId="5"/>
    <cellStyle name="Comma 3 2 4" xfId="6"/>
    <cellStyle name="Comma 3 2 8" xfId="7"/>
    <cellStyle name="Normal" xfId="0" builtinId="0"/>
    <cellStyle name="Normal 2" xfId="3"/>
    <cellStyle name="Normal 3" xfId="8"/>
    <cellStyle name="Normal 4" xfId="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243840</xdr:colOff>
      <xdr:row>0</xdr:row>
      <xdr:rowOff>114300</xdr:rowOff>
    </xdr:from>
    <xdr:to>
      <xdr:col>15</xdr:col>
      <xdr:colOff>594360</xdr:colOff>
      <xdr:row>42</xdr:row>
      <xdr:rowOff>144780</xdr:rowOff>
    </xdr:to>
    <xdr:sp macro="" textlink="">
      <xdr:nvSpPr>
        <xdr:cNvPr id="2" name="TextBox 1"/>
        <xdr:cNvSpPr txBox="1"/>
      </xdr:nvSpPr>
      <xdr:spPr>
        <a:xfrm>
          <a:off x="243840" y="114300"/>
          <a:ext cx="9494520" cy="7711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vi-VN" sz="1100">
              <a:solidFill>
                <a:schemeClr val="dk1"/>
              </a:solidFill>
              <a:effectLst/>
              <a:latin typeface="+mn-lt"/>
              <a:ea typeface="+mn-ea"/>
              <a:cs typeface="+mn-cs"/>
            </a:rPr>
            <a:t>Loại hình công ty: Công ty Sản xuất</a:t>
          </a:r>
        </a:p>
        <a:p>
          <a:r>
            <a:rPr lang="vi-VN" sz="1100">
              <a:solidFill>
                <a:schemeClr val="dk1"/>
              </a:solidFill>
              <a:effectLst/>
              <a:latin typeface="+mn-lt"/>
              <a:ea typeface="+mn-ea"/>
              <a:cs typeface="+mn-cs"/>
            </a:rPr>
            <a:t>Quy mô: 500-600 CBNV</a:t>
          </a:r>
        </a:p>
        <a:p>
          <a:r>
            <a:rPr lang="vi-VN" sz="1100">
              <a:solidFill>
                <a:schemeClr val="dk1"/>
              </a:solidFill>
              <a:effectLst/>
              <a:latin typeface="+mn-lt"/>
              <a:ea typeface="+mn-ea"/>
              <a:cs typeface="+mn-cs"/>
            </a:rPr>
            <a:t>1.	Hợp đồng lao động</a:t>
          </a:r>
        </a:p>
        <a:p>
          <a:r>
            <a:rPr lang="vi-VN" sz="1100">
              <a:solidFill>
                <a:schemeClr val="dk1"/>
              </a:solidFill>
              <a:effectLst/>
              <a:latin typeface="+mn-lt"/>
              <a:ea typeface="+mn-ea"/>
              <a:cs typeface="+mn-cs"/>
            </a:rPr>
            <a:t>-	Thời gian ký HĐLĐ: Vị trí lao động phổ thông: sau 1 tháng, vị trí nhân viên trở lên: sau 2 tháng thử việc</a:t>
          </a:r>
        </a:p>
        <a:p>
          <a:r>
            <a:rPr lang="vi-VN" sz="1100">
              <a:solidFill>
                <a:schemeClr val="dk1"/>
              </a:solidFill>
              <a:effectLst/>
              <a:latin typeface="+mn-lt"/>
              <a:ea typeface="+mn-ea"/>
              <a:cs typeface="+mn-cs"/>
            </a:rPr>
            <a:t>-	Nội dung hợp đồng lao động: Trong hợp đồng chỉ ghi mức lương cứng và phụ cấp (Điện thoại, xăng xe)</a:t>
          </a:r>
        </a:p>
        <a:p>
          <a:r>
            <a:rPr lang="vi-VN" sz="1100">
              <a:solidFill>
                <a:schemeClr val="dk1"/>
              </a:solidFill>
              <a:effectLst/>
              <a:latin typeface="+mn-lt"/>
              <a:ea typeface="+mn-ea"/>
              <a:cs typeface="+mn-cs"/>
            </a:rPr>
            <a:t>2.	Thuế Thu nhập cá nhân:</a:t>
          </a:r>
        </a:p>
        <a:p>
          <a:r>
            <a:rPr lang="vi-VN" sz="1100">
              <a:solidFill>
                <a:schemeClr val="dk1"/>
              </a:solidFill>
              <a:effectLst/>
              <a:latin typeface="+mn-lt"/>
              <a:ea typeface="+mn-ea"/>
              <a:cs typeface="+mn-cs"/>
            </a:rPr>
            <a:t>-	Hình thức truy thu thuế TNCN: Không khấu trừ 10% thử việc mà làm cam kết thu nhập</a:t>
          </a:r>
        </a:p>
        <a:p>
          <a:r>
            <a:rPr lang="vi-VN" sz="1100">
              <a:solidFill>
                <a:schemeClr val="dk1"/>
              </a:solidFill>
              <a:effectLst/>
              <a:latin typeface="+mn-lt"/>
              <a:ea typeface="+mn-ea"/>
              <a:cs typeface="+mn-cs"/>
            </a:rPr>
            <a:t>3.	Bảng lương:</a:t>
          </a:r>
        </a:p>
        <a:p>
          <a:r>
            <a:rPr lang="vi-VN" sz="1100">
              <a:solidFill>
                <a:schemeClr val="dk1"/>
              </a:solidFill>
              <a:effectLst/>
              <a:latin typeface="+mn-lt"/>
              <a:ea typeface="+mn-ea"/>
              <a:cs typeface="+mn-cs"/>
            </a:rPr>
            <a:t>Cơ cấu bảng lương gồm: </a:t>
          </a:r>
        </a:p>
        <a:p>
          <a:r>
            <a:rPr lang="vi-VN" sz="1100">
              <a:solidFill>
                <a:schemeClr val="dk1"/>
              </a:solidFill>
              <a:effectLst/>
              <a:latin typeface="+mn-lt"/>
              <a:ea typeface="+mn-ea"/>
              <a:cs typeface="+mn-cs"/>
            </a:rPr>
            <a:t>-	Lương cơ bản</a:t>
          </a:r>
        </a:p>
        <a:p>
          <a:r>
            <a:rPr lang="vi-VN" sz="1100">
              <a:solidFill>
                <a:schemeClr val="dk1"/>
              </a:solidFill>
              <a:effectLst/>
              <a:latin typeface="+mn-lt"/>
              <a:ea typeface="+mn-ea"/>
              <a:cs typeface="+mn-cs"/>
            </a:rPr>
            <a:t>-	Phụ cấp điện thoại Phụ cấp xăng xe), phu cấp an toàn vệ sinh viên, phụ cấp PCCC, phụ cấp nắng nóng</a:t>
          </a:r>
        </a:p>
        <a:p>
          <a:r>
            <a:rPr lang="vi-VN" sz="1100">
              <a:solidFill>
                <a:schemeClr val="dk1"/>
              </a:solidFill>
              <a:effectLst/>
              <a:latin typeface="+mn-lt"/>
              <a:ea typeface="+mn-ea"/>
              <a:cs typeface="+mn-cs"/>
            </a:rPr>
            <a:t>-	Phúc lợi (Đèn đỏ, con nhỏ, sinh nhật, nghỉ mát)</a:t>
          </a:r>
        </a:p>
        <a:p>
          <a:r>
            <a:rPr lang="vi-VN" sz="1100">
              <a:solidFill>
                <a:schemeClr val="dk1"/>
              </a:solidFill>
              <a:effectLst/>
              <a:latin typeface="+mn-lt"/>
              <a:ea typeface="+mn-ea"/>
              <a:cs typeface="+mn-cs"/>
            </a:rPr>
            <a:t>-	Khen thưởng: Thưởng giới thiệu, thưởng KPI Quý</a:t>
          </a:r>
        </a:p>
        <a:p>
          <a:r>
            <a:rPr lang="vi-VN" sz="1100">
              <a:solidFill>
                <a:schemeClr val="dk1"/>
              </a:solidFill>
              <a:effectLst/>
              <a:latin typeface="+mn-lt"/>
              <a:ea typeface="+mn-ea"/>
              <a:cs typeface="+mn-cs"/>
            </a:rPr>
            <a:t>-	Thưởng KPI</a:t>
          </a:r>
        </a:p>
        <a:p>
          <a:r>
            <a:rPr lang="vi-VN" sz="1100">
              <a:solidFill>
                <a:schemeClr val="dk1"/>
              </a:solidFill>
              <a:effectLst/>
              <a:latin typeface="+mn-lt"/>
              <a:ea typeface="+mn-ea"/>
              <a:cs typeface="+mn-cs"/>
            </a:rPr>
            <a:t>-	Điểm thưởng (Đối với các trường hợp có giờ tăng ca vượt, giờ tăng ca vượt chuẩn sẽ quy thành điểm thưởng: cách tính điểm: Lương cơ bản/công chuẩn/8=1 điểm</a:t>
          </a:r>
        </a:p>
        <a:p>
          <a:r>
            <a:rPr lang="vi-VN" sz="1100">
              <a:solidFill>
                <a:schemeClr val="dk1"/>
              </a:solidFill>
              <a:effectLst/>
              <a:latin typeface="+mn-lt"/>
              <a:ea typeface="+mn-ea"/>
              <a:cs typeface="+mn-cs"/>
            </a:rPr>
            <a:t>-	Thưởng hiệu quả kinh doanh</a:t>
          </a:r>
        </a:p>
        <a:p>
          <a:r>
            <a:rPr lang="vi-VN" sz="1100">
              <a:solidFill>
                <a:schemeClr val="dk1"/>
              </a:solidFill>
              <a:effectLst/>
              <a:latin typeface="+mn-lt"/>
              <a:ea typeface="+mn-ea"/>
              <a:cs typeface="+mn-cs"/>
            </a:rPr>
            <a:t>-	Thưởng GMP </a:t>
          </a:r>
        </a:p>
        <a:p>
          <a:r>
            <a:rPr lang="vi-VN" sz="1100">
              <a:solidFill>
                <a:schemeClr val="dk1"/>
              </a:solidFill>
              <a:effectLst/>
              <a:latin typeface="+mn-lt"/>
              <a:ea typeface="+mn-ea"/>
              <a:cs typeface="+mn-cs"/>
            </a:rPr>
            <a:t>-	Thưởng chuyên cần</a:t>
          </a:r>
        </a:p>
        <a:p>
          <a:r>
            <a:rPr lang="vi-VN" sz="1100">
              <a:solidFill>
                <a:schemeClr val="dk1"/>
              </a:solidFill>
              <a:effectLst/>
              <a:latin typeface="+mn-lt"/>
              <a:ea typeface="+mn-ea"/>
              <a:cs typeface="+mn-cs"/>
            </a:rPr>
            <a:t>-	Giờ làm đêm, lương làm đêm</a:t>
          </a:r>
        </a:p>
        <a:p>
          <a:r>
            <a:rPr lang="vi-VN" sz="1100">
              <a:solidFill>
                <a:schemeClr val="dk1"/>
              </a:solidFill>
              <a:effectLst/>
              <a:latin typeface="+mn-lt"/>
              <a:ea typeface="+mn-ea"/>
              <a:cs typeface="+mn-cs"/>
            </a:rPr>
            <a:t>-	Giờ tăng ca, lương tăng ca</a:t>
          </a:r>
        </a:p>
        <a:p>
          <a:r>
            <a:rPr lang="vi-VN" sz="1100">
              <a:solidFill>
                <a:schemeClr val="dk1"/>
              </a:solidFill>
              <a:effectLst/>
              <a:latin typeface="+mn-lt"/>
              <a:ea typeface="+mn-ea"/>
              <a:cs typeface="+mn-cs"/>
            </a:rPr>
            <a:t>Ví dụ1 : Lương offer thỏa thuận cho 1 nhân viên văn phòng mức 17 triệu vị trí Chuyên viên kế toán mức lương được chia như sau:</a:t>
          </a:r>
        </a:p>
        <a:p>
          <a:r>
            <a:rPr lang="vi-VN" sz="1100">
              <a:solidFill>
                <a:schemeClr val="dk1"/>
              </a:solidFill>
              <a:effectLst/>
              <a:latin typeface="+mn-lt"/>
              <a:ea typeface="+mn-ea"/>
              <a:cs typeface="+mn-cs"/>
            </a:rPr>
            <a:t>Lương cơ bản: 5.600.000 đồng</a:t>
          </a:r>
        </a:p>
        <a:p>
          <a:r>
            <a:rPr lang="vi-VN" sz="1100">
              <a:solidFill>
                <a:schemeClr val="dk1"/>
              </a:solidFill>
              <a:effectLst/>
              <a:latin typeface="+mn-lt"/>
              <a:ea typeface="+mn-ea"/>
              <a:cs typeface="+mn-cs"/>
            </a:rPr>
            <a:t>PC điện thoại: 500.000 đồng</a:t>
          </a:r>
        </a:p>
        <a:p>
          <a:r>
            <a:rPr lang="vi-VN" sz="1100">
              <a:solidFill>
                <a:schemeClr val="dk1"/>
              </a:solidFill>
              <a:effectLst/>
              <a:latin typeface="+mn-lt"/>
              <a:ea typeface="+mn-ea"/>
              <a:cs typeface="+mn-cs"/>
            </a:rPr>
            <a:t>PC xăng xe: 200.000 đồng</a:t>
          </a:r>
        </a:p>
        <a:p>
          <a:r>
            <a:rPr lang="vi-VN" sz="1100">
              <a:solidFill>
                <a:schemeClr val="dk1"/>
              </a:solidFill>
              <a:effectLst/>
              <a:latin typeface="+mn-lt"/>
              <a:ea typeface="+mn-ea"/>
              <a:cs typeface="+mn-cs"/>
            </a:rPr>
            <a:t>Thưởng KPI: 1.000.000 đồng</a:t>
          </a:r>
        </a:p>
        <a:p>
          <a:r>
            <a:rPr lang="vi-VN" sz="1100">
              <a:solidFill>
                <a:schemeClr val="dk1"/>
              </a:solidFill>
              <a:effectLst/>
              <a:latin typeface="+mn-lt"/>
              <a:ea typeface="+mn-ea"/>
              <a:cs typeface="+mn-cs"/>
            </a:rPr>
            <a:t>Thưởng hiệu quả kinh doanh: 9.700.000 đồng</a:t>
          </a:r>
        </a:p>
        <a:p>
          <a:r>
            <a:rPr lang="vi-VN" sz="1100">
              <a:solidFill>
                <a:schemeClr val="dk1"/>
              </a:solidFill>
              <a:effectLst/>
              <a:latin typeface="+mn-lt"/>
              <a:ea typeface="+mn-ea"/>
              <a:cs typeface="+mn-cs"/>
            </a:rPr>
            <a:t>Ví dụ2: Lương thỏa thuận đối với công nhân sản xuất là lương cơ bản 5.500.000 đồng, trong tháng NLĐ đi làm đủ 26 công, 1 tuần làm đêm, 1 tuần làm ngày, mỗi ngày tăng ca 4 tiếng tiền lương được chia thành như sau:</a:t>
          </a:r>
        </a:p>
        <a:p>
          <a:r>
            <a:rPr lang="vi-VN" sz="1100">
              <a:solidFill>
                <a:schemeClr val="dk1"/>
              </a:solidFill>
              <a:effectLst/>
              <a:latin typeface="+mn-lt"/>
              <a:ea typeface="+mn-ea"/>
              <a:cs typeface="+mn-cs"/>
            </a:rPr>
            <a:t>-	Lương cơ bản: 5.500.000 đồng</a:t>
          </a:r>
        </a:p>
        <a:p>
          <a:r>
            <a:rPr lang="vi-VN" sz="1100">
              <a:solidFill>
                <a:schemeClr val="dk1"/>
              </a:solidFill>
              <a:effectLst/>
              <a:latin typeface="+mn-lt"/>
              <a:ea typeface="+mn-ea"/>
              <a:cs typeface="+mn-cs"/>
            </a:rPr>
            <a:t>-	Lương làm đêm: 531.490 đồng (67 tiếng làm đêm: 5.500/26/8*67*30%)</a:t>
          </a:r>
        </a:p>
        <a:p>
          <a:r>
            <a:rPr lang="vi-VN" sz="1100">
              <a:solidFill>
                <a:schemeClr val="dk1"/>
              </a:solidFill>
              <a:effectLst/>
              <a:latin typeface="+mn-lt"/>
              <a:ea typeface="+mn-ea"/>
              <a:cs typeface="+mn-cs"/>
            </a:rPr>
            <a:t>-	Lương tăng ca: 1.057.000 đồng (20 tiếng tăng ca chủ nhật: 5.500/26/8*2*20)</a:t>
          </a:r>
        </a:p>
        <a:p>
          <a:r>
            <a:rPr lang="vi-VN" sz="1100">
              <a:solidFill>
                <a:schemeClr val="dk1"/>
              </a:solidFill>
              <a:effectLst/>
              <a:latin typeface="+mn-lt"/>
              <a:ea typeface="+mn-ea"/>
              <a:cs typeface="+mn-cs"/>
            </a:rPr>
            <a:t>-	Điểm thưởng: 204 điểm= 5.394.230 đ (Tính theo giờ tăng ca vượt: 5.500/26/8*204)</a:t>
          </a:r>
        </a:p>
        <a:p>
          <a:r>
            <a:rPr lang="vi-VN" sz="1100">
              <a:solidFill>
                <a:schemeClr val="dk1"/>
              </a:solidFill>
              <a:effectLst/>
              <a:latin typeface="+mn-lt"/>
              <a:ea typeface="+mn-ea"/>
              <a:cs typeface="+mn-cs"/>
            </a:rPr>
            <a:t>-	Thưởng GMP: 1 triệu</a:t>
          </a:r>
        </a:p>
        <a:p>
          <a:r>
            <a:rPr lang="vi-VN" sz="1100">
              <a:solidFill>
                <a:schemeClr val="dk1"/>
              </a:solidFill>
              <a:effectLst/>
              <a:latin typeface="+mn-lt"/>
              <a:ea typeface="+mn-ea"/>
              <a:cs typeface="+mn-cs"/>
            </a:rPr>
            <a:t>-	Thưởng Chuyên cần: 1 triệu</a:t>
          </a:r>
        </a:p>
        <a:p>
          <a:r>
            <a:rPr lang="vi-VN" sz="1100">
              <a:solidFill>
                <a:schemeClr val="dk1"/>
              </a:solidFill>
              <a:effectLst/>
              <a:latin typeface="+mn-lt"/>
              <a:ea typeface="+mn-ea"/>
              <a:cs typeface="+mn-cs"/>
            </a:rPr>
            <a:t>-	Phúc lợi: 39.663 đ (5.500/26/8*1.5)</a:t>
          </a:r>
        </a:p>
        <a:p>
          <a:r>
            <a:rPr lang="vi-VN" sz="1100">
              <a:solidFill>
                <a:schemeClr val="dk1"/>
              </a:solidFill>
              <a:effectLst/>
              <a:latin typeface="+mn-lt"/>
              <a:ea typeface="+mn-ea"/>
              <a:cs typeface="+mn-cs"/>
            </a:rPr>
            <a:t>-	Tổng lương: 14.522.383 đ</a:t>
          </a:r>
        </a:p>
        <a:p>
          <a:r>
            <a:rPr lang="vi-VN" sz="1100">
              <a:solidFill>
                <a:schemeClr val="dk1"/>
              </a:solidFill>
              <a:effectLst/>
              <a:latin typeface="+mn-lt"/>
              <a:ea typeface="+mn-ea"/>
              <a:cs typeface="+mn-cs"/>
            </a:rPr>
            <a:t>Câu hỏi thắc mắc và vướng nhờ tư vấn hướng dẫn</a:t>
          </a:r>
        </a:p>
        <a:p>
          <a:r>
            <a:rPr lang="vi-VN" sz="1100">
              <a:solidFill>
                <a:schemeClr val="dk1"/>
              </a:solidFill>
              <a:effectLst/>
              <a:latin typeface="+mn-lt"/>
              <a:ea typeface="+mn-ea"/>
              <a:cs typeface="+mn-cs"/>
            </a:rPr>
            <a:t>1.	Thời gian đóng BHXH như vậy đã ok chưa? Đối với các trường hợp làm việc 1 tháng, tháng sau đến hạn tham gia bhxh nhưng họ lại nghỉ việc thì có rủi ro gì về BHXH không?</a:t>
          </a:r>
        </a:p>
        <a:p>
          <a:r>
            <a:rPr lang="vi-VN" sz="1100">
              <a:solidFill>
                <a:schemeClr val="dk1"/>
              </a:solidFill>
              <a:effectLst/>
              <a:latin typeface="+mn-lt"/>
              <a:ea typeface="+mn-ea"/>
              <a:cs typeface="+mn-cs"/>
            </a:rPr>
            <a:t>2.	Chuẩn hóa hợp đồng lao động với bảng lương</a:t>
          </a:r>
        </a:p>
        <a:p>
          <a:r>
            <a:rPr lang="vi-VN" sz="1100">
              <a:solidFill>
                <a:schemeClr val="dk1"/>
              </a:solidFill>
              <a:effectLst/>
              <a:latin typeface="+mn-lt"/>
              <a:ea typeface="+mn-ea"/>
              <a:cs typeface="+mn-cs"/>
            </a:rPr>
            <a:t>3.	Hiện nay nhà máy có một số vị trí chưa có đánh giá KPI thì lên bảng tiêu chí đánh giá tháng nào cũng đạt 100% được không?</a:t>
          </a:r>
        </a:p>
        <a:p>
          <a:r>
            <a:rPr lang="vi-VN" sz="1100">
              <a:solidFill>
                <a:schemeClr val="dk1"/>
              </a:solidFill>
              <a:effectLst/>
              <a:latin typeface="+mn-lt"/>
              <a:ea typeface="+mn-ea"/>
              <a:cs typeface="+mn-cs"/>
            </a:rPr>
            <a:t>4.	Phần điểm thưởng (Vượt tăng ca) Chưa có cách giải thích</a:t>
          </a:r>
        </a:p>
        <a:p>
          <a:r>
            <a:rPr lang="vi-VN" sz="1100">
              <a:solidFill>
                <a:schemeClr val="dk1"/>
              </a:solidFill>
              <a:effectLst/>
              <a:latin typeface="+mn-lt"/>
              <a:ea typeface="+mn-ea"/>
              <a:cs typeface="+mn-cs"/>
            </a:rPr>
            <a:t>5.	Mục thưởng Hiệu quả kinh doanh chưa có cách giải thích</a:t>
          </a:r>
        </a:p>
        <a:p>
          <a:endParaRPr lang="vi-VN" sz="1100">
            <a:solidFill>
              <a:schemeClr val="dk1"/>
            </a:solidFill>
            <a:effectLst/>
            <a:latin typeface="+mn-lt"/>
            <a:ea typeface="+mn-ea"/>
            <a:cs typeface="+mn-cs"/>
          </a:endParaRPr>
        </a:p>
        <a:p>
          <a:endParaRPr lang="vi-VN" sz="1100">
            <a:solidFill>
              <a:schemeClr val="dk1"/>
            </a:solidFill>
            <a:effectLst/>
            <a:latin typeface="+mn-lt"/>
            <a:ea typeface="+mn-ea"/>
            <a:cs typeface="+mn-cs"/>
          </a:endParaRPr>
        </a:p>
        <a:p>
          <a:endParaRPr lang="vi-VN" sz="1100">
            <a:solidFill>
              <a:schemeClr val="dk1"/>
            </a:solidFill>
            <a:effectLst/>
            <a:latin typeface="+mn-lt"/>
            <a:ea typeface="+mn-ea"/>
            <a:cs typeface="+mn-cs"/>
          </a:endParaRPr>
        </a:p>
        <a:p>
          <a:endParaRPr lang="vi-VN"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KC24%20Company\03.%20Phong%20Phung%20su%20CD\A%20Bo%20phan%20Tu%20van\Dich%20vu%20CBS%20-%20tac%20nghiep%20CnB\Du%20an%20go%20Long%20An\SP%20CBS%20Long%20An\4%20Bang%20luong%20thang%204.26%202206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BHXH"/>
      <sheetName val="TỔNG SỔ SÁCH"/>
      <sheetName val="TỔNG TM+CK"/>
      <sheetName val="BCT"/>
      <sheetName val="BL-BOD"/>
      <sheetName val="BL-TCKT"/>
      <sheetName val="BL-KD"/>
      <sheetName val="BL-QLSX "/>
      <sheetName val="BL-TK1"/>
      <sheetName val="BL-CD"/>
      <sheetName val="BL-LS"/>
      <sheetName val="BL-SC"/>
      <sheetName val="BL-TC"/>
      <sheetName val="BL-LR"/>
      <sheetName val="BL-N"/>
      <sheetName val="BL-SM"/>
      <sheetName val="BL-BB"/>
      <sheetName val="KHO-XE NANG"/>
      <sheetName val="BL-KCS"/>
      <sheetName val="BL-CK"/>
    </sheetNames>
    <sheetDataSet>
      <sheetData sheetId="0"/>
      <sheetData sheetId="1"/>
      <sheetData sheetId="2"/>
      <sheetData sheetId="3">
        <row r="4">
          <cell r="A4" t="str">
            <v>BẢNG TỔNG HỢP LƯƠNG THÁNG 04/2026</v>
          </cell>
        </row>
        <row r="5">
          <cell r="A5" t="str">
            <v>Tháng 04 năm 2026</v>
          </cell>
        </row>
        <row r="38">
          <cell r="H38" t="str">
            <v>Tuy Phước Tây, Ngày 02 tháng 05 năm 2026</v>
          </cell>
        </row>
        <row r="39">
          <cell r="F39" t="str">
            <v>Kế Toán Trưởng</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31" sqref="Q13:Q31"/>
    </sheetView>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A17" sqref="A17:XFD19"/>
    </sheetView>
  </sheetViews>
  <sheetFormatPr defaultRowHeight="13.8" x14ac:dyDescent="0.25"/>
  <cols>
    <col min="1" max="1" width="5" style="117" customWidth="1"/>
    <col min="2" max="2" width="5.21875" style="117" customWidth="1"/>
    <col min="3" max="16384" width="8.88671875" style="117"/>
  </cols>
  <sheetData>
    <row r="1" spans="1:4" x14ac:dyDescent="0.25">
      <c r="A1" s="116" t="s">
        <v>82</v>
      </c>
    </row>
    <row r="3" spans="1:4" x14ac:dyDescent="0.25">
      <c r="A3" s="118" t="s">
        <v>74</v>
      </c>
      <c r="B3" s="117" t="s">
        <v>94</v>
      </c>
    </row>
    <row r="4" spans="1:4" x14ac:dyDescent="0.25">
      <c r="A4" s="118" t="s">
        <v>83</v>
      </c>
    </row>
    <row r="5" spans="1:4" x14ac:dyDescent="0.25">
      <c r="A5" s="118" t="s">
        <v>74</v>
      </c>
      <c r="B5" s="118" t="s">
        <v>61</v>
      </c>
    </row>
    <row r="6" spans="1:4" x14ac:dyDescent="0.25">
      <c r="A6" s="118"/>
      <c r="B6" s="118"/>
      <c r="C6" s="117" t="s">
        <v>95</v>
      </c>
    </row>
    <row r="7" spans="1:4" x14ac:dyDescent="0.25">
      <c r="A7" s="118" t="s">
        <v>84</v>
      </c>
      <c r="C7" s="118" t="s">
        <v>80</v>
      </c>
    </row>
    <row r="8" spans="1:4" x14ac:dyDescent="0.25">
      <c r="A8" s="118"/>
      <c r="C8" s="118"/>
      <c r="D8" s="117" t="s">
        <v>88</v>
      </c>
    </row>
    <row r="9" spans="1:4" x14ac:dyDescent="0.25">
      <c r="A9" s="118" t="s">
        <v>84</v>
      </c>
      <c r="C9" s="118" t="s">
        <v>81</v>
      </c>
    </row>
    <row r="10" spans="1:4" x14ac:dyDescent="0.25">
      <c r="A10" s="118"/>
      <c r="C10" s="118"/>
      <c r="D10" s="117" t="s">
        <v>89</v>
      </c>
    </row>
    <row r="11" spans="1:4" x14ac:dyDescent="0.25">
      <c r="A11" s="118" t="s">
        <v>74</v>
      </c>
      <c r="B11" s="118" t="s">
        <v>75</v>
      </c>
    </row>
    <row r="12" spans="1:4" x14ac:dyDescent="0.25">
      <c r="A12" s="118" t="s">
        <v>74</v>
      </c>
      <c r="B12" s="118" t="s">
        <v>76</v>
      </c>
    </row>
    <row r="13" spans="1:4" x14ac:dyDescent="0.25">
      <c r="A13" s="118"/>
      <c r="B13" s="118"/>
      <c r="C13" s="117" t="s">
        <v>93</v>
      </c>
    </row>
    <row r="14" spans="1:4" x14ac:dyDescent="0.25">
      <c r="A14" s="118" t="s">
        <v>74</v>
      </c>
      <c r="B14" s="118" t="s">
        <v>85</v>
      </c>
    </row>
    <row r="15" spans="1:4" x14ac:dyDescent="0.25">
      <c r="A15" s="118" t="s">
        <v>84</v>
      </c>
      <c r="B15" s="118"/>
      <c r="C15" s="117" t="s">
        <v>87</v>
      </c>
    </row>
    <row r="16" spans="1:4" x14ac:dyDescent="0.25">
      <c r="A16" s="118" t="s">
        <v>84</v>
      </c>
      <c r="C16" s="118" t="s">
        <v>86</v>
      </c>
    </row>
    <row r="17" spans="1:4" x14ac:dyDescent="0.25">
      <c r="A17" s="118" t="s">
        <v>84</v>
      </c>
      <c r="C17" s="118" t="s">
        <v>92</v>
      </c>
    </row>
    <row r="18" spans="1:4" x14ac:dyDescent="0.25">
      <c r="A18" s="118"/>
      <c r="C18" s="118"/>
      <c r="D18" s="117" t="s">
        <v>91</v>
      </c>
    </row>
    <row r="19" spans="1:4" x14ac:dyDescent="0.25">
      <c r="A19" s="118"/>
      <c r="C19" s="118"/>
      <c r="D19" s="117" t="s">
        <v>90</v>
      </c>
    </row>
    <row r="20" spans="1:4" x14ac:dyDescent="0.25">
      <c r="A20" s="118" t="s">
        <v>84</v>
      </c>
      <c r="C20" s="118" t="s">
        <v>77</v>
      </c>
    </row>
    <row r="21" spans="1:4" x14ac:dyDescent="0.25">
      <c r="A21" s="118" t="s">
        <v>84</v>
      </c>
      <c r="C21" s="118" t="s">
        <v>78</v>
      </c>
    </row>
    <row r="22" spans="1:4" x14ac:dyDescent="0.25">
      <c r="A22" s="118" t="s">
        <v>84</v>
      </c>
      <c r="C22" s="118" t="s">
        <v>79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7"/>
  <sheetViews>
    <sheetView showGridLines="0" zoomScale="60" zoomScaleNormal="60" workbookViewId="0">
      <pane ySplit="10" topLeftCell="A11" activePane="bottomLeft" state="frozen"/>
      <selection pane="bottomLeft" activeCell="E25" sqref="E25"/>
    </sheetView>
  </sheetViews>
  <sheetFormatPr defaultColWidth="9.109375" defaultRowHeight="13.8" x14ac:dyDescent="0.3"/>
  <cols>
    <col min="1" max="1" width="4.88671875" style="9" customWidth="1"/>
    <col min="2" max="2" width="9" style="9" hidden="1" customWidth="1"/>
    <col min="3" max="3" width="19.5546875" style="98" customWidth="1"/>
    <col min="4" max="4" width="13.44140625" style="98" customWidth="1"/>
    <col min="5" max="5" width="14.88671875" style="99" customWidth="1"/>
    <col min="6" max="6" width="9.109375" style="92" customWidth="1"/>
    <col min="7" max="7" width="13.6640625" style="97" bestFit="1" customWidth="1"/>
    <col min="8" max="8" width="11.88671875" style="9" customWidth="1"/>
    <col min="9" max="9" width="11.6640625" style="9" customWidth="1"/>
    <col min="10" max="13" width="11.33203125" style="9" customWidth="1"/>
    <col min="14" max="14" width="8.33203125" style="9" customWidth="1"/>
    <col min="15" max="16" width="12.88671875" style="9" customWidth="1"/>
    <col min="17" max="17" width="9.33203125" style="9" customWidth="1"/>
    <col min="18" max="21" width="13.88671875" style="9" customWidth="1"/>
    <col min="22" max="22" width="10.33203125" style="92" customWidth="1"/>
    <col min="23" max="25" width="11.44140625" style="9" customWidth="1"/>
    <col min="26" max="26" width="14.33203125" style="9" customWidth="1"/>
    <col min="27" max="27" width="12.5546875" style="9" customWidth="1"/>
    <col min="28" max="28" width="11.33203125" style="9" customWidth="1"/>
    <col min="29" max="29" width="9.44140625" style="9" customWidth="1"/>
    <col min="30" max="30" width="9.33203125" style="9" customWidth="1"/>
    <col min="31" max="31" width="11.33203125" style="9" customWidth="1"/>
    <col min="32" max="32" width="6.33203125" style="9" customWidth="1"/>
    <col min="33" max="33" width="12.44140625" style="9" customWidth="1"/>
    <col min="34" max="34" width="13.109375" style="9" customWidth="1"/>
    <col min="35" max="40" width="11.33203125" style="9" customWidth="1"/>
    <col min="41" max="41" width="13.6640625" style="9" customWidth="1"/>
    <col min="42" max="42" width="13.109375" style="9" customWidth="1"/>
    <col min="43" max="43" width="13.33203125" style="9" customWidth="1"/>
    <col min="44" max="44" width="8.44140625" style="9" customWidth="1"/>
    <col min="45" max="16384" width="9.109375" style="9"/>
  </cols>
  <sheetData>
    <row r="1" spans="1:44" s="3" customFormat="1" ht="15.6" x14ac:dyDescent="0.3">
      <c r="A1" s="1" t="s">
        <v>58</v>
      </c>
      <c r="B1" s="2"/>
      <c r="C1" s="104"/>
      <c r="D1" s="104"/>
      <c r="G1" s="4"/>
      <c r="O1" s="5"/>
      <c r="P1" s="5"/>
      <c r="Q1" s="5"/>
      <c r="R1" s="5"/>
      <c r="S1" s="5"/>
      <c r="T1" s="5"/>
      <c r="U1" s="5"/>
      <c r="Z1" s="6"/>
      <c r="AA1" s="7" t="s">
        <v>0</v>
      </c>
      <c r="AB1" s="7" t="s">
        <v>0</v>
      </c>
      <c r="AC1" s="8"/>
      <c r="AD1" s="5"/>
      <c r="AO1" s="104"/>
    </row>
    <row r="2" spans="1:44" s="3" customFormat="1" ht="15.6" x14ac:dyDescent="0.3">
      <c r="A2" s="10" t="s">
        <v>1</v>
      </c>
      <c r="B2" s="10"/>
      <c r="C2" s="104"/>
      <c r="D2" s="104"/>
      <c r="G2" s="4"/>
      <c r="O2" s="5"/>
      <c r="P2" s="5"/>
      <c r="Q2" s="5"/>
      <c r="R2" s="5"/>
      <c r="S2" s="5"/>
      <c r="T2" s="5"/>
      <c r="U2" s="5"/>
      <c r="Z2" s="6"/>
      <c r="AA2" s="7" t="s">
        <v>2</v>
      </c>
      <c r="AB2" s="7" t="s">
        <v>2</v>
      </c>
      <c r="AC2" s="8"/>
      <c r="AD2" s="5"/>
      <c r="AO2" s="104"/>
    </row>
    <row r="3" spans="1:44" ht="16.8" x14ac:dyDescent="0.3">
      <c r="A3" s="125"/>
      <c r="B3" s="125"/>
      <c r="C3" s="125"/>
      <c r="D3" s="125"/>
      <c r="E3" s="125"/>
      <c r="F3" s="125"/>
      <c r="G3" s="125"/>
      <c r="H3" s="109"/>
      <c r="I3" s="109"/>
      <c r="J3" s="109"/>
      <c r="K3" s="109"/>
      <c r="L3" s="109"/>
      <c r="M3" s="109"/>
      <c r="N3" s="109"/>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2"/>
      <c r="AR3" s="13"/>
    </row>
    <row r="4" spans="1:44" ht="28.5" customHeight="1" x14ac:dyDescent="0.3">
      <c r="A4" s="126" t="str">
        <f>[1]BCT!A4</f>
        <v>BẢNG TỔNG HỢP LƯƠNG THÁNG 04/2026</v>
      </c>
      <c r="B4" s="126"/>
      <c r="C4" s="126"/>
      <c r="D4" s="126"/>
      <c r="E4" s="127"/>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row>
    <row r="5" spans="1:44" ht="17.25" customHeight="1" x14ac:dyDescent="0.3">
      <c r="A5" s="128" t="str">
        <f>[1]BCT!A5</f>
        <v>Tháng 04 năm 2026</v>
      </c>
      <c r="B5" s="128"/>
      <c r="C5" s="128"/>
      <c r="D5" s="128"/>
      <c r="E5" s="129"/>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row>
    <row r="6" spans="1:44" ht="16.5" customHeight="1" x14ac:dyDescent="0.3">
      <c r="A6" s="110" t="s">
        <v>59</v>
      </c>
      <c r="B6" s="110"/>
      <c r="C6" s="110"/>
      <c r="D6" s="110"/>
      <c r="E6" s="111"/>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row>
    <row r="7" spans="1:44" ht="9" customHeight="1" x14ac:dyDescent="0.3">
      <c r="A7" s="14"/>
      <c r="B7" s="14"/>
      <c r="C7" s="15"/>
      <c r="D7" s="15"/>
      <c r="E7" s="16"/>
      <c r="F7" s="14"/>
      <c r="G7" s="17"/>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row>
    <row r="8" spans="1:44" s="19" customFormat="1" ht="39.6" customHeight="1" x14ac:dyDescent="0.3">
      <c r="A8" s="130" t="s">
        <v>3</v>
      </c>
      <c r="B8" s="130" t="s">
        <v>4</v>
      </c>
      <c r="C8" s="131" t="s">
        <v>5</v>
      </c>
      <c r="D8" s="131" t="s">
        <v>6</v>
      </c>
      <c r="E8" s="132" t="s">
        <v>7</v>
      </c>
      <c r="F8" s="123" t="s">
        <v>61</v>
      </c>
      <c r="G8" s="124"/>
      <c r="H8" s="123" t="s">
        <v>8</v>
      </c>
      <c r="I8" s="144"/>
      <c r="J8" s="144"/>
      <c r="K8" s="144"/>
      <c r="L8" s="144"/>
      <c r="M8" s="124"/>
      <c r="N8" s="123" t="s">
        <v>9</v>
      </c>
      <c r="O8" s="144"/>
      <c r="P8" s="144"/>
      <c r="Q8" s="144"/>
      <c r="R8" s="144"/>
      <c r="S8" s="144"/>
      <c r="T8" s="144"/>
      <c r="U8" s="124"/>
      <c r="V8" s="130" t="s">
        <v>10</v>
      </c>
      <c r="W8" s="130"/>
      <c r="X8" s="134" t="s">
        <v>67</v>
      </c>
      <c r="Y8" s="135"/>
      <c r="Z8" s="130" t="s">
        <v>11</v>
      </c>
      <c r="AA8" s="18" t="s">
        <v>12</v>
      </c>
      <c r="AB8" s="141" t="s">
        <v>13</v>
      </c>
      <c r="AC8" s="142"/>
      <c r="AD8" s="142"/>
      <c r="AE8" s="142"/>
      <c r="AF8" s="142"/>
      <c r="AG8" s="142"/>
      <c r="AH8" s="142"/>
      <c r="AI8" s="142"/>
      <c r="AJ8" s="142"/>
      <c r="AK8" s="142"/>
      <c r="AL8" s="142"/>
      <c r="AM8" s="142"/>
      <c r="AN8" s="143"/>
      <c r="AO8" s="140" t="s">
        <v>14</v>
      </c>
      <c r="AP8" s="140" t="s">
        <v>15</v>
      </c>
      <c r="AQ8" s="130" t="s">
        <v>16</v>
      </c>
      <c r="AR8" s="130" t="s">
        <v>17</v>
      </c>
    </row>
    <row r="9" spans="1:44" s="19" customFormat="1" ht="27.6" x14ac:dyDescent="0.3">
      <c r="A9" s="130"/>
      <c r="B9" s="130"/>
      <c r="C9" s="131"/>
      <c r="D9" s="131"/>
      <c r="E9" s="132"/>
      <c r="F9" s="130" t="s">
        <v>60</v>
      </c>
      <c r="G9" s="122" t="s">
        <v>18</v>
      </c>
      <c r="H9" s="149" t="s">
        <v>19</v>
      </c>
      <c r="I9" s="149" t="s">
        <v>20</v>
      </c>
      <c r="J9" s="149" t="s">
        <v>21</v>
      </c>
      <c r="K9" s="149" t="s">
        <v>22</v>
      </c>
      <c r="L9" s="122" t="s">
        <v>72</v>
      </c>
      <c r="M9" s="122"/>
      <c r="N9" s="130" t="s">
        <v>23</v>
      </c>
      <c r="O9" s="130"/>
      <c r="P9" s="108" t="s">
        <v>71</v>
      </c>
      <c r="Q9" s="123" t="s">
        <v>24</v>
      </c>
      <c r="R9" s="124"/>
      <c r="S9" s="108" t="s">
        <v>65</v>
      </c>
      <c r="T9" s="123" t="s">
        <v>70</v>
      </c>
      <c r="U9" s="124"/>
      <c r="V9" s="122" t="s">
        <v>68</v>
      </c>
      <c r="W9" s="122" t="s">
        <v>25</v>
      </c>
      <c r="X9" s="122" t="s">
        <v>68</v>
      </c>
      <c r="Y9" s="122" t="s">
        <v>25</v>
      </c>
      <c r="Z9" s="130"/>
      <c r="AA9" s="20" t="s">
        <v>26</v>
      </c>
      <c r="AB9" s="21" t="s">
        <v>26</v>
      </c>
      <c r="AC9" s="21" t="s">
        <v>27</v>
      </c>
      <c r="AD9" s="21" t="s">
        <v>28</v>
      </c>
      <c r="AE9" s="22" t="s">
        <v>29</v>
      </c>
      <c r="AF9" s="23" t="s">
        <v>30</v>
      </c>
      <c r="AG9" s="23"/>
      <c r="AH9" s="23"/>
      <c r="AI9" s="23"/>
      <c r="AJ9" s="23"/>
      <c r="AK9" s="23"/>
      <c r="AL9" s="24"/>
      <c r="AM9" s="24"/>
      <c r="AN9" s="25"/>
      <c r="AO9" s="140"/>
      <c r="AP9" s="140"/>
      <c r="AQ9" s="130"/>
      <c r="AR9" s="130"/>
    </row>
    <row r="10" spans="1:44" s="19" customFormat="1" ht="46.8" x14ac:dyDescent="0.3">
      <c r="A10" s="130"/>
      <c r="B10" s="130"/>
      <c r="C10" s="131"/>
      <c r="D10" s="131"/>
      <c r="E10" s="132"/>
      <c r="F10" s="130"/>
      <c r="G10" s="122"/>
      <c r="H10" s="150"/>
      <c r="I10" s="150"/>
      <c r="J10" s="150"/>
      <c r="K10" s="150"/>
      <c r="L10" s="101" t="s">
        <v>73</v>
      </c>
      <c r="M10" s="114" t="s">
        <v>18</v>
      </c>
      <c r="N10" s="26" t="s">
        <v>31</v>
      </c>
      <c r="O10" s="107" t="s">
        <v>18</v>
      </c>
      <c r="P10" s="26"/>
      <c r="Q10" s="26" t="s">
        <v>33</v>
      </c>
      <c r="R10" s="107" t="s">
        <v>18</v>
      </c>
      <c r="S10" s="107" t="s">
        <v>32</v>
      </c>
      <c r="T10" s="107" t="s">
        <v>69</v>
      </c>
      <c r="U10" s="107" t="s">
        <v>18</v>
      </c>
      <c r="V10" s="122"/>
      <c r="W10" s="122"/>
      <c r="X10" s="122"/>
      <c r="Y10" s="122"/>
      <c r="Z10" s="130"/>
      <c r="AA10" s="27">
        <v>0.215</v>
      </c>
      <c r="AB10" s="28">
        <v>0.08</v>
      </c>
      <c r="AC10" s="28">
        <v>1.4999999999999999E-2</v>
      </c>
      <c r="AD10" s="28">
        <v>0.01</v>
      </c>
      <c r="AE10" s="29">
        <f>SUM(AB10:AD10)</f>
        <v>0.105</v>
      </c>
      <c r="AF10" s="29" t="s">
        <v>34</v>
      </c>
      <c r="AG10" s="29" t="s">
        <v>35</v>
      </c>
      <c r="AH10" s="29" t="s">
        <v>36</v>
      </c>
      <c r="AI10" s="29" t="s">
        <v>37</v>
      </c>
      <c r="AJ10" s="29" t="s">
        <v>38</v>
      </c>
      <c r="AK10" s="29" t="s">
        <v>39</v>
      </c>
      <c r="AL10" s="29" t="s">
        <v>40</v>
      </c>
      <c r="AM10" s="29" t="s">
        <v>41</v>
      </c>
      <c r="AN10" s="29" t="s">
        <v>42</v>
      </c>
      <c r="AO10" s="140"/>
      <c r="AP10" s="140"/>
      <c r="AQ10" s="130"/>
      <c r="AR10" s="130"/>
    </row>
    <row r="11" spans="1:44" s="3" customFormat="1" ht="26.25" customHeight="1" x14ac:dyDescent="0.3">
      <c r="A11" s="30" t="s">
        <v>43</v>
      </c>
      <c r="B11" s="31" t="s">
        <v>43</v>
      </c>
      <c r="C11" s="32" t="s">
        <v>62</v>
      </c>
      <c r="D11" s="33"/>
      <c r="E11" s="34">
        <f t="shared" ref="E11:K11" si="0">SUM(E12:E16)</f>
        <v>5600000</v>
      </c>
      <c r="F11" s="35">
        <f t="shared" si="0"/>
        <v>26</v>
      </c>
      <c r="G11" s="34">
        <f t="shared" si="0"/>
        <v>5600000</v>
      </c>
      <c r="H11" s="34">
        <f t="shared" si="0"/>
        <v>200000</v>
      </c>
      <c r="I11" s="34">
        <f t="shared" si="0"/>
        <v>500000</v>
      </c>
      <c r="J11" s="34">
        <f t="shared" si="0"/>
        <v>0</v>
      </c>
      <c r="K11" s="34">
        <f t="shared" si="0"/>
        <v>0</v>
      </c>
      <c r="L11" s="34"/>
      <c r="M11" s="34"/>
      <c r="N11" s="34">
        <f>SUM(N12:N16)</f>
        <v>0</v>
      </c>
      <c r="O11" s="34">
        <f>SUM(O12:O16)</f>
        <v>0</v>
      </c>
      <c r="P11" s="34"/>
      <c r="Q11" s="34"/>
      <c r="R11" s="34">
        <f>SUM(R12:R16)</f>
        <v>1000000</v>
      </c>
      <c r="S11" s="34">
        <f>SUM(S12:S16)</f>
        <v>9700000</v>
      </c>
      <c r="T11" s="34"/>
      <c r="U11" s="34"/>
      <c r="V11" s="34">
        <f>SUM(V12:V16)</f>
        <v>0</v>
      </c>
      <c r="W11" s="34">
        <f>SUM(W12:W16)</f>
        <v>0</v>
      </c>
      <c r="X11" s="34"/>
      <c r="Y11" s="34"/>
      <c r="Z11" s="34">
        <f t="shared" ref="Z11:AE11" si="1">SUM(Z12:Z16)</f>
        <v>17000000</v>
      </c>
      <c r="AA11" s="34">
        <f t="shared" si="1"/>
        <v>0</v>
      </c>
      <c r="AB11" s="34">
        <f t="shared" si="1"/>
        <v>0</v>
      </c>
      <c r="AC11" s="34">
        <f t="shared" si="1"/>
        <v>0</v>
      </c>
      <c r="AD11" s="34">
        <f t="shared" si="1"/>
        <v>0</v>
      </c>
      <c r="AE11" s="34">
        <f t="shared" si="1"/>
        <v>0</v>
      </c>
      <c r="AF11" s="34"/>
      <c r="AG11" s="34"/>
      <c r="AH11" s="34"/>
      <c r="AI11" s="34"/>
      <c r="AJ11" s="34"/>
      <c r="AK11" s="34"/>
      <c r="AL11" s="34"/>
      <c r="AM11" s="34"/>
      <c r="AN11" s="34"/>
      <c r="AO11" s="34">
        <f>SUM(AO12:AO16)</f>
        <v>0</v>
      </c>
      <c r="AP11" s="34">
        <f>SUM(AP12:AP16)</f>
        <v>0</v>
      </c>
      <c r="AQ11" s="34">
        <f>SUM(AQ12:AQ16)</f>
        <v>0</v>
      </c>
      <c r="AR11" s="34">
        <f>SUM(AR12:AR16)</f>
        <v>0</v>
      </c>
    </row>
    <row r="12" spans="1:44" s="51" customFormat="1" ht="32.1" customHeight="1" x14ac:dyDescent="0.3">
      <c r="A12" s="36"/>
      <c r="B12" s="37"/>
      <c r="C12" s="38" t="s">
        <v>143</v>
      </c>
      <c r="D12" s="39" t="s">
        <v>64</v>
      </c>
      <c r="E12" s="40">
        <v>5600000</v>
      </c>
      <c r="F12" s="41">
        <v>26</v>
      </c>
      <c r="G12" s="42">
        <f>IF(F12&gt;=26,E12+(F12-26)/26*E12*150%,E12-(26-E12)/26*E12)</f>
        <v>5600000</v>
      </c>
      <c r="H12" s="42">
        <v>200000</v>
      </c>
      <c r="I12" s="42">
        <v>500000</v>
      </c>
      <c r="J12" s="42"/>
      <c r="K12" s="42"/>
      <c r="L12" s="42"/>
      <c r="M12" s="42"/>
      <c r="N12" s="42"/>
      <c r="O12" s="43"/>
      <c r="P12" s="43"/>
      <c r="Q12" s="44"/>
      <c r="R12" s="43">
        <v>1000000</v>
      </c>
      <c r="S12" s="43">
        <v>9700000</v>
      </c>
      <c r="T12" s="43"/>
      <c r="U12" s="43"/>
      <c r="V12" s="45"/>
      <c r="W12" s="46"/>
      <c r="X12" s="46"/>
      <c r="Y12" s="46"/>
      <c r="Z12" s="42">
        <f>G12+H12+I12+J12+K12+M12+O12+P12+R12+S12+U12+W12+Y12</f>
        <v>17000000</v>
      </c>
      <c r="AA12" s="42"/>
      <c r="AB12" s="47"/>
      <c r="AC12" s="47"/>
      <c r="AD12" s="47"/>
      <c r="AE12" s="47"/>
      <c r="AF12" s="47"/>
      <c r="AG12" s="47"/>
      <c r="AH12" s="47"/>
      <c r="AI12" s="47"/>
      <c r="AJ12" s="47"/>
      <c r="AK12" s="47"/>
      <c r="AL12" s="47"/>
      <c r="AM12" s="47"/>
      <c r="AN12" s="47"/>
      <c r="AO12" s="48"/>
      <c r="AP12" s="49"/>
      <c r="AQ12" s="42"/>
      <c r="AR12" s="50"/>
    </row>
    <row r="13" spans="1:44" s="51" customFormat="1" ht="26.25" customHeight="1" x14ac:dyDescent="0.3">
      <c r="A13" s="36"/>
      <c r="B13" s="37"/>
      <c r="C13" s="38"/>
      <c r="D13" s="39"/>
      <c r="E13" s="40"/>
      <c r="F13" s="41"/>
      <c r="G13" s="42"/>
      <c r="H13" s="42"/>
      <c r="I13" s="42"/>
      <c r="J13" s="42"/>
      <c r="K13" s="42"/>
      <c r="L13" s="42"/>
      <c r="M13" s="42"/>
      <c r="N13" s="42"/>
      <c r="O13" s="43"/>
      <c r="P13" s="43"/>
      <c r="Q13" s="52"/>
      <c r="R13" s="43"/>
      <c r="S13" s="43"/>
      <c r="T13" s="43"/>
      <c r="U13" s="43"/>
      <c r="V13" s="45"/>
      <c r="W13" s="46"/>
      <c r="X13" s="46"/>
      <c r="Y13" s="46"/>
      <c r="Z13" s="42"/>
      <c r="AA13" s="42"/>
      <c r="AB13" s="53"/>
      <c r="AC13" s="53"/>
      <c r="AD13" s="53"/>
      <c r="AE13" s="47"/>
      <c r="AF13" s="47"/>
      <c r="AG13" s="47"/>
      <c r="AH13" s="47"/>
      <c r="AI13" s="47"/>
      <c r="AJ13" s="47"/>
      <c r="AK13" s="47"/>
      <c r="AL13" s="47"/>
      <c r="AM13" s="47"/>
      <c r="AN13" s="47"/>
      <c r="AO13" s="48"/>
      <c r="AP13" s="49"/>
      <c r="AQ13" s="42"/>
      <c r="AR13" s="50"/>
    </row>
    <row r="14" spans="1:44" s="51" customFormat="1" ht="26.25" customHeight="1" x14ac:dyDescent="0.3">
      <c r="A14" s="36"/>
      <c r="B14" s="37"/>
      <c r="C14" s="38"/>
      <c r="D14" s="39"/>
      <c r="E14" s="47"/>
      <c r="F14" s="41"/>
      <c r="G14" s="42"/>
      <c r="H14" s="42"/>
      <c r="I14" s="42"/>
      <c r="J14" s="42"/>
      <c r="K14" s="42"/>
      <c r="L14" s="42"/>
      <c r="M14" s="42"/>
      <c r="N14" s="42"/>
      <c r="O14" s="43"/>
      <c r="P14" s="43"/>
      <c r="Q14" s="52"/>
      <c r="R14" s="43"/>
      <c r="S14" s="43"/>
      <c r="T14" s="43"/>
      <c r="U14" s="43"/>
      <c r="V14" s="45"/>
      <c r="W14" s="46"/>
      <c r="X14" s="46"/>
      <c r="Y14" s="46"/>
      <c r="Z14" s="42"/>
      <c r="AA14" s="42"/>
      <c r="AB14" s="53"/>
      <c r="AC14" s="53"/>
      <c r="AD14" s="53"/>
      <c r="AE14" s="47"/>
      <c r="AF14" s="47"/>
      <c r="AG14" s="47"/>
      <c r="AH14" s="47"/>
      <c r="AI14" s="47"/>
      <c r="AJ14" s="47"/>
      <c r="AK14" s="47"/>
      <c r="AL14" s="47"/>
      <c r="AM14" s="47"/>
      <c r="AN14" s="47"/>
      <c r="AO14" s="48"/>
      <c r="AP14" s="49"/>
      <c r="AQ14" s="42"/>
      <c r="AR14" s="50"/>
    </row>
    <row r="15" spans="1:44" s="51" customFormat="1" ht="26.25" customHeight="1" x14ac:dyDescent="0.3">
      <c r="A15" s="36"/>
      <c r="B15" s="37"/>
      <c r="C15" s="54"/>
      <c r="D15" s="39"/>
      <c r="E15" s="47"/>
      <c r="F15" s="41"/>
      <c r="G15" s="42"/>
      <c r="H15" s="42"/>
      <c r="I15" s="42"/>
      <c r="J15" s="42"/>
      <c r="K15" s="42"/>
      <c r="L15" s="42"/>
      <c r="M15" s="42"/>
      <c r="N15" s="42"/>
      <c r="O15" s="43"/>
      <c r="P15" s="43"/>
      <c r="Q15" s="52"/>
      <c r="R15" s="43"/>
      <c r="S15" s="43"/>
      <c r="T15" s="43"/>
      <c r="U15" s="43"/>
      <c r="V15" s="45"/>
      <c r="W15" s="46"/>
      <c r="X15" s="46"/>
      <c r="Y15" s="46"/>
      <c r="Z15" s="42"/>
      <c r="AA15" s="42"/>
      <c r="AB15" s="53"/>
      <c r="AC15" s="53"/>
      <c r="AD15" s="53"/>
      <c r="AE15" s="47"/>
      <c r="AF15" s="47"/>
      <c r="AG15" s="47"/>
      <c r="AH15" s="47"/>
      <c r="AI15" s="47"/>
      <c r="AJ15" s="47"/>
      <c r="AK15" s="47"/>
      <c r="AL15" s="47"/>
      <c r="AM15" s="47"/>
      <c r="AN15" s="47"/>
      <c r="AO15" s="48"/>
      <c r="AP15" s="49"/>
      <c r="AQ15" s="42"/>
      <c r="AR15" s="50"/>
    </row>
    <row r="16" spans="1:44" s="51" customFormat="1" ht="26.25" customHeight="1" x14ac:dyDescent="0.3">
      <c r="A16" s="36"/>
      <c r="B16" s="37"/>
      <c r="C16" s="54"/>
      <c r="D16" s="39"/>
      <c r="E16" s="47"/>
      <c r="F16" s="41"/>
      <c r="G16" s="42"/>
      <c r="H16" s="42"/>
      <c r="I16" s="42"/>
      <c r="J16" s="42"/>
      <c r="K16" s="42"/>
      <c r="L16" s="42"/>
      <c r="M16" s="42"/>
      <c r="N16" s="42"/>
      <c r="O16" s="43"/>
      <c r="P16" s="43"/>
      <c r="Q16" s="52"/>
      <c r="R16" s="43"/>
      <c r="S16" s="43"/>
      <c r="T16" s="43"/>
      <c r="U16" s="43"/>
      <c r="V16" s="45"/>
      <c r="W16" s="46"/>
      <c r="X16" s="46"/>
      <c r="Y16" s="46"/>
      <c r="Z16" s="42"/>
      <c r="AA16" s="42"/>
      <c r="AB16" s="53"/>
      <c r="AC16" s="53"/>
      <c r="AD16" s="53"/>
      <c r="AE16" s="47"/>
      <c r="AF16" s="47"/>
      <c r="AG16" s="47"/>
      <c r="AH16" s="47"/>
      <c r="AI16" s="47"/>
      <c r="AJ16" s="47"/>
      <c r="AK16" s="47"/>
      <c r="AL16" s="47"/>
      <c r="AM16" s="47"/>
      <c r="AN16" s="47"/>
      <c r="AO16" s="48"/>
      <c r="AP16" s="49"/>
      <c r="AQ16" s="42"/>
      <c r="AR16" s="50"/>
    </row>
    <row r="17" spans="1:44" s="3" customFormat="1" ht="26.25" customHeight="1" x14ac:dyDescent="0.3">
      <c r="A17" s="55" t="s">
        <v>44</v>
      </c>
      <c r="B17" s="56" t="s">
        <v>44</v>
      </c>
      <c r="C17" s="57" t="s">
        <v>63</v>
      </c>
      <c r="D17" s="112"/>
      <c r="E17" s="58">
        <f>SUM(E18:E21)</f>
        <v>5500000</v>
      </c>
      <c r="F17" s="59">
        <f>SUM(F18:F21)</f>
        <v>26</v>
      </c>
      <c r="G17" s="60">
        <f>SUM(G18:G21)</f>
        <v>5500000</v>
      </c>
      <c r="H17" s="60"/>
      <c r="I17" s="60"/>
      <c r="J17" s="60"/>
      <c r="K17" s="60"/>
      <c r="L17" s="60"/>
      <c r="M17" s="60"/>
      <c r="N17" s="60"/>
      <c r="O17" s="60">
        <f>SUM(O18:O21)</f>
        <v>1000000</v>
      </c>
      <c r="P17" s="60"/>
      <c r="Q17" s="61"/>
      <c r="R17" s="60"/>
      <c r="S17" s="60"/>
      <c r="T17" s="60"/>
      <c r="U17" s="60"/>
      <c r="V17" s="60">
        <f>SUM(V18:V21)</f>
        <v>20</v>
      </c>
      <c r="W17" s="60">
        <f>SUM(W18:W21)</f>
        <v>1057692.3076923077</v>
      </c>
      <c r="X17" s="60"/>
      <c r="Y17" s="60"/>
      <c r="Z17" s="60">
        <f t="shared" ref="Z17:AE17" si="2">SUM(Z18:Z21)</f>
        <v>14523076.923076924</v>
      </c>
      <c r="AA17" s="60">
        <f t="shared" si="2"/>
        <v>0</v>
      </c>
      <c r="AB17" s="60">
        <f t="shared" si="2"/>
        <v>0</v>
      </c>
      <c r="AC17" s="60">
        <f t="shared" si="2"/>
        <v>0</v>
      </c>
      <c r="AD17" s="60">
        <f t="shared" si="2"/>
        <v>0</v>
      </c>
      <c r="AE17" s="60">
        <f t="shared" si="2"/>
        <v>0</v>
      </c>
      <c r="AF17" s="60"/>
      <c r="AG17" s="60"/>
      <c r="AH17" s="60"/>
      <c r="AI17" s="60"/>
      <c r="AJ17" s="60"/>
      <c r="AK17" s="60"/>
      <c r="AL17" s="60"/>
      <c r="AM17" s="60"/>
      <c r="AN17" s="60"/>
      <c r="AO17" s="60"/>
      <c r="AP17" s="60">
        <f>SUM(AP18:AP21)</f>
        <v>0</v>
      </c>
      <c r="AQ17" s="60">
        <f>SUM(AQ18:AQ21)</f>
        <v>0</v>
      </c>
      <c r="AR17" s="60"/>
    </row>
    <row r="18" spans="1:44" s="51" customFormat="1" ht="26.25" customHeight="1" x14ac:dyDescent="0.3">
      <c r="A18" s="36"/>
      <c r="B18" s="37"/>
      <c r="C18" s="38" t="s">
        <v>144</v>
      </c>
      <c r="D18" s="39" t="s">
        <v>66</v>
      </c>
      <c r="E18" s="40">
        <v>5500000</v>
      </c>
      <c r="F18" s="41">
        <v>26</v>
      </c>
      <c r="G18" s="42">
        <f>IF(F18&gt;=26,E18+(F18-26)/26*E18*150%,E18-(26-E18)/26*E18)</f>
        <v>5500000</v>
      </c>
      <c r="H18" s="42"/>
      <c r="I18" s="42"/>
      <c r="J18" s="42"/>
      <c r="K18" s="42"/>
      <c r="L18" s="113">
        <v>1.5</v>
      </c>
      <c r="M18" s="42">
        <f>E18/26/8*L18</f>
        <v>39663.461538461539</v>
      </c>
      <c r="N18" s="42"/>
      <c r="O18" s="43">
        <v>1000000</v>
      </c>
      <c r="P18" s="43">
        <v>1000000</v>
      </c>
      <c r="Q18" s="52"/>
      <c r="R18" s="43"/>
      <c r="S18" s="43"/>
      <c r="T18" s="43">
        <v>204</v>
      </c>
      <c r="U18" s="43">
        <f>E18/26/8*T18</f>
        <v>5394230.769230769</v>
      </c>
      <c r="V18" s="45">
        <v>20</v>
      </c>
      <c r="W18" s="46">
        <f>E18/26/8*2*V18</f>
        <v>1057692.3076923077</v>
      </c>
      <c r="X18" s="46">
        <v>67</v>
      </c>
      <c r="Y18" s="46">
        <f>E18/26/8*X18*30%</f>
        <v>531490.38461538451</v>
      </c>
      <c r="Z18" s="42">
        <f>G18+H18+I18+J18+K18+M18+O18+P18+R18+S18+U18+W18+Y18</f>
        <v>14523076.923076924</v>
      </c>
      <c r="AA18" s="42"/>
      <c r="AB18" s="47"/>
      <c r="AC18" s="47"/>
      <c r="AD18" s="47"/>
      <c r="AE18" s="47"/>
      <c r="AF18" s="47"/>
      <c r="AG18" s="47"/>
      <c r="AH18" s="47"/>
      <c r="AI18" s="47"/>
      <c r="AJ18" s="47"/>
      <c r="AK18" s="47"/>
      <c r="AL18" s="47"/>
      <c r="AM18" s="47"/>
      <c r="AN18" s="47"/>
      <c r="AO18" s="48"/>
      <c r="AP18" s="49"/>
      <c r="AQ18" s="42"/>
      <c r="AR18" s="50"/>
    </row>
    <row r="19" spans="1:44" s="51" customFormat="1" ht="26.25" customHeight="1" x14ac:dyDescent="0.3">
      <c r="A19" s="36"/>
      <c r="B19" s="62"/>
      <c r="C19" s="38"/>
      <c r="D19" s="38"/>
      <c r="E19" s="47"/>
      <c r="F19" s="41"/>
      <c r="G19" s="42"/>
      <c r="H19" s="42"/>
      <c r="I19" s="42"/>
      <c r="J19" s="42"/>
      <c r="K19" s="42"/>
      <c r="L19" s="42"/>
      <c r="M19" s="42"/>
      <c r="N19" s="42"/>
      <c r="O19" s="43"/>
      <c r="P19" s="43"/>
      <c r="Q19" s="52"/>
      <c r="R19" s="43"/>
      <c r="S19" s="43"/>
      <c r="T19" s="43"/>
      <c r="U19" s="43"/>
      <c r="V19" s="45"/>
      <c r="W19" s="46"/>
      <c r="X19" s="46"/>
      <c r="Y19" s="46"/>
      <c r="Z19" s="42"/>
      <c r="AA19" s="42"/>
      <c r="AB19" s="53"/>
      <c r="AC19" s="53"/>
      <c r="AD19" s="53"/>
      <c r="AE19" s="47"/>
      <c r="AF19" s="47"/>
      <c r="AG19" s="47"/>
      <c r="AH19" s="47"/>
      <c r="AI19" s="47"/>
      <c r="AJ19" s="47"/>
      <c r="AK19" s="47"/>
      <c r="AL19" s="47"/>
      <c r="AM19" s="47"/>
      <c r="AN19" s="47"/>
      <c r="AO19" s="48"/>
      <c r="AP19" s="49"/>
      <c r="AQ19" s="42"/>
      <c r="AR19" s="50"/>
    </row>
    <row r="20" spans="1:44" s="51" customFormat="1" ht="26.25" customHeight="1" x14ac:dyDescent="0.3">
      <c r="A20" s="36"/>
      <c r="B20" s="37"/>
      <c r="C20" s="38"/>
      <c r="D20" s="38"/>
      <c r="E20" s="40"/>
      <c r="F20" s="41"/>
      <c r="G20" s="42"/>
      <c r="H20" s="42"/>
      <c r="I20" s="42"/>
      <c r="J20" s="42"/>
      <c r="K20" s="42"/>
      <c r="L20" s="42"/>
      <c r="M20" s="42"/>
      <c r="N20" s="42"/>
      <c r="O20" s="43"/>
      <c r="P20" s="43"/>
      <c r="Q20" s="52"/>
      <c r="R20" s="43"/>
      <c r="S20" s="43"/>
      <c r="T20" s="43"/>
      <c r="U20" s="43"/>
      <c r="V20" s="45"/>
      <c r="W20" s="46"/>
      <c r="X20" s="46"/>
      <c r="Y20" s="46"/>
      <c r="Z20" s="42"/>
      <c r="AA20" s="42"/>
      <c r="AB20" s="47"/>
      <c r="AC20" s="47"/>
      <c r="AD20" s="47"/>
      <c r="AE20" s="47"/>
      <c r="AF20" s="47"/>
      <c r="AG20" s="47"/>
      <c r="AH20" s="47"/>
      <c r="AI20" s="47"/>
      <c r="AJ20" s="47"/>
      <c r="AK20" s="47"/>
      <c r="AL20" s="47"/>
      <c r="AM20" s="47"/>
      <c r="AN20" s="47"/>
      <c r="AO20" s="48"/>
      <c r="AP20" s="49"/>
      <c r="AQ20" s="42"/>
      <c r="AR20" s="50"/>
    </row>
    <row r="21" spans="1:44" s="51" customFormat="1" ht="26.25" customHeight="1" x14ac:dyDescent="0.3">
      <c r="A21" s="36"/>
      <c r="B21" s="37"/>
      <c r="C21" s="38"/>
      <c r="D21" s="38"/>
      <c r="E21" s="40"/>
      <c r="F21" s="41"/>
      <c r="G21" s="42"/>
      <c r="H21" s="42"/>
      <c r="I21" s="42"/>
      <c r="J21" s="42"/>
      <c r="K21" s="42"/>
      <c r="L21" s="42"/>
      <c r="M21" s="42"/>
      <c r="N21" s="42"/>
      <c r="O21" s="43"/>
      <c r="P21" s="43"/>
      <c r="Q21" s="52"/>
      <c r="R21" s="43"/>
      <c r="S21" s="43"/>
      <c r="T21" s="43"/>
      <c r="U21" s="43"/>
      <c r="V21" s="45"/>
      <c r="W21" s="46"/>
      <c r="X21" s="46"/>
      <c r="Y21" s="46"/>
      <c r="Z21" s="42"/>
      <c r="AA21" s="42"/>
      <c r="AB21" s="47"/>
      <c r="AC21" s="47"/>
      <c r="AD21" s="47"/>
      <c r="AE21" s="47"/>
      <c r="AF21" s="47"/>
      <c r="AG21" s="47"/>
      <c r="AH21" s="47"/>
      <c r="AI21" s="47"/>
      <c r="AJ21" s="47"/>
      <c r="AK21" s="47"/>
      <c r="AL21" s="47"/>
      <c r="AM21" s="47"/>
      <c r="AN21" s="47"/>
      <c r="AO21" s="48"/>
      <c r="AP21" s="49"/>
      <c r="AQ21" s="42"/>
      <c r="AR21" s="50"/>
    </row>
    <row r="22" spans="1:44" ht="26.25" customHeight="1" x14ac:dyDescent="0.3">
      <c r="A22" s="63">
        <f>A16+A21</f>
        <v>0</v>
      </c>
      <c r="B22" s="63"/>
      <c r="C22" s="64" t="s">
        <v>45</v>
      </c>
      <c r="D22" s="64"/>
      <c r="E22" s="65">
        <f>E11+E17</f>
        <v>11100000</v>
      </c>
      <c r="F22" s="66">
        <f>F11+F17</f>
        <v>52</v>
      </c>
      <c r="G22" s="67">
        <f>G11+G17</f>
        <v>11100000</v>
      </c>
      <c r="H22" s="67"/>
      <c r="I22" s="67"/>
      <c r="J22" s="67"/>
      <c r="K22" s="67"/>
      <c r="L22" s="67"/>
      <c r="M22" s="67"/>
      <c r="N22" s="67"/>
      <c r="O22" s="67">
        <f>O11+O17</f>
        <v>1000000</v>
      </c>
      <c r="P22" s="67"/>
      <c r="Q22" s="67"/>
      <c r="R22" s="67"/>
      <c r="S22" s="67"/>
      <c r="T22" s="67"/>
      <c r="U22" s="67"/>
      <c r="V22" s="68">
        <f>V11+V17</f>
        <v>20</v>
      </c>
      <c r="W22" s="67">
        <f>W11+W17</f>
        <v>1057692.3076923077</v>
      </c>
      <c r="X22" s="67"/>
      <c r="Y22" s="67"/>
      <c r="Z22" s="67">
        <f t="shared" ref="Z22:AE22" si="3">Z11+Z17</f>
        <v>31523076.923076924</v>
      </c>
      <c r="AA22" s="67">
        <f t="shared" si="3"/>
        <v>0</v>
      </c>
      <c r="AB22" s="67">
        <f t="shared" si="3"/>
        <v>0</v>
      </c>
      <c r="AC22" s="67">
        <f t="shared" si="3"/>
        <v>0</v>
      </c>
      <c r="AD22" s="67">
        <f t="shared" si="3"/>
        <v>0</v>
      </c>
      <c r="AE22" s="67">
        <f t="shared" si="3"/>
        <v>0</v>
      </c>
      <c r="AF22" s="67"/>
      <c r="AG22" s="67"/>
      <c r="AH22" s="67"/>
      <c r="AI22" s="67"/>
      <c r="AJ22" s="67"/>
      <c r="AK22" s="67"/>
      <c r="AL22" s="67"/>
      <c r="AM22" s="67"/>
      <c r="AN22" s="67"/>
      <c r="AO22" s="69">
        <f>AO11+AO17</f>
        <v>0</v>
      </c>
      <c r="AP22" s="67">
        <f>AP11+AP17</f>
        <v>0</v>
      </c>
      <c r="AQ22" s="67">
        <f>AQ11+AQ17</f>
        <v>0</v>
      </c>
      <c r="AR22" s="67"/>
    </row>
    <row r="23" spans="1:44" ht="23.25" customHeight="1" x14ac:dyDescent="0.3">
      <c r="A23" s="70"/>
      <c r="B23" s="70"/>
      <c r="C23" s="71" t="s">
        <v>46</v>
      </c>
      <c r="D23" s="72" t="s">
        <v>47</v>
      </c>
      <c r="E23" s="73"/>
      <c r="F23" s="74"/>
      <c r="G23" s="75">
        <f>Z22</f>
        <v>31523076.923076924</v>
      </c>
      <c r="H23" s="76"/>
      <c r="I23" s="76"/>
      <c r="J23" s="76"/>
      <c r="K23" s="76"/>
      <c r="L23" s="76"/>
      <c r="M23" s="76"/>
      <c r="N23" s="76"/>
      <c r="O23" s="76"/>
      <c r="P23" s="76"/>
      <c r="Q23" s="76"/>
      <c r="R23" s="76"/>
      <c r="S23" s="76"/>
      <c r="T23" s="76"/>
      <c r="U23" s="76"/>
      <c r="V23" s="77" t="s">
        <v>48</v>
      </c>
      <c r="W23" s="78"/>
      <c r="X23" s="78"/>
      <c r="Y23" s="78"/>
      <c r="Z23" s="78"/>
      <c r="AA23" s="78"/>
      <c r="AB23" s="78"/>
      <c r="AC23" s="78"/>
      <c r="AD23" s="78"/>
      <c r="AE23" s="78"/>
      <c r="AF23" s="78"/>
      <c r="AG23" s="78"/>
      <c r="AH23" s="78"/>
      <c r="AI23" s="78"/>
      <c r="AJ23" s="78"/>
      <c r="AK23" s="78"/>
      <c r="AL23" s="78"/>
      <c r="AM23" s="78"/>
      <c r="AN23" s="78"/>
      <c r="AO23" s="78"/>
      <c r="AP23" s="78"/>
      <c r="AQ23" s="14"/>
      <c r="AR23" s="79"/>
    </row>
    <row r="24" spans="1:44" ht="23.25" customHeight="1" x14ac:dyDescent="0.3">
      <c r="A24" s="70"/>
      <c r="B24" s="70"/>
      <c r="C24" s="80"/>
      <c r="D24" s="72" t="s">
        <v>49</v>
      </c>
      <c r="E24" s="81"/>
      <c r="F24" s="82"/>
      <c r="G24" s="83">
        <f>AP22</f>
        <v>0</v>
      </c>
      <c r="H24" s="84"/>
      <c r="I24" s="84"/>
      <c r="J24" s="84"/>
      <c r="K24" s="84"/>
      <c r="L24" s="84"/>
      <c r="M24" s="84"/>
      <c r="N24" s="84"/>
      <c r="O24" s="84"/>
      <c r="P24" s="84"/>
      <c r="Q24" s="84"/>
      <c r="R24" s="84"/>
      <c r="S24" s="84"/>
      <c r="T24" s="84"/>
      <c r="U24" s="84"/>
      <c r="V24" s="85" t="s">
        <v>48</v>
      </c>
      <c r="W24" s="78"/>
      <c r="X24" s="78"/>
      <c r="Y24" s="78"/>
      <c r="Z24" s="78"/>
      <c r="AA24" s="78"/>
      <c r="AB24" s="78"/>
      <c r="AC24" s="78"/>
      <c r="AD24" s="78"/>
      <c r="AE24" s="78"/>
      <c r="AF24" s="78"/>
      <c r="AG24" s="78"/>
      <c r="AH24" s="78"/>
      <c r="AI24" s="78"/>
      <c r="AJ24" s="78"/>
      <c r="AK24" s="78"/>
      <c r="AL24" s="78"/>
      <c r="AM24" s="78"/>
      <c r="AN24" s="78"/>
      <c r="AO24" s="78"/>
      <c r="AP24" s="78"/>
      <c r="AQ24" s="86"/>
      <c r="AR24" s="79"/>
    </row>
    <row r="25" spans="1:44" ht="23.25" customHeight="1" x14ac:dyDescent="0.3">
      <c r="A25" s="70"/>
      <c r="B25" s="70"/>
      <c r="C25" s="80"/>
      <c r="D25" s="72" t="s">
        <v>50</v>
      </c>
      <c r="E25" s="81"/>
      <c r="F25" s="82"/>
      <c r="G25" s="75">
        <f>AQ22</f>
        <v>0</v>
      </c>
      <c r="H25" s="76"/>
      <c r="I25" s="76"/>
      <c r="J25" s="76"/>
      <c r="K25" s="76"/>
      <c r="L25" s="76"/>
      <c r="M25" s="76"/>
      <c r="N25" s="76"/>
      <c r="O25" s="76"/>
      <c r="P25" s="76"/>
      <c r="Q25" s="76"/>
      <c r="R25" s="76"/>
      <c r="S25" s="76"/>
      <c r="T25" s="76"/>
      <c r="U25" s="76"/>
      <c r="V25" s="77" t="s">
        <v>48</v>
      </c>
      <c r="W25" s="78"/>
      <c r="X25" s="78"/>
      <c r="Y25" s="78"/>
      <c r="Z25" s="78"/>
      <c r="AA25" s="78"/>
      <c r="AB25" s="78"/>
      <c r="AC25" s="78"/>
      <c r="AD25" s="87"/>
      <c r="AE25" s="78"/>
      <c r="AF25" s="78"/>
      <c r="AG25" s="78"/>
      <c r="AH25" s="78"/>
      <c r="AI25" s="78"/>
      <c r="AJ25" s="78"/>
      <c r="AK25" s="78"/>
      <c r="AL25" s="78"/>
      <c r="AM25" s="78"/>
      <c r="AN25" s="78"/>
      <c r="AO25" s="78" t="s">
        <v>51</v>
      </c>
      <c r="AP25" s="78"/>
      <c r="AQ25" s="86"/>
      <c r="AR25" s="79"/>
    </row>
    <row r="26" spans="1:44" s="92" customFormat="1" ht="23.25" customHeight="1" x14ac:dyDescent="0.3">
      <c r="A26" s="88"/>
      <c r="B26" s="88"/>
      <c r="C26" s="89" t="s">
        <v>52</v>
      </c>
      <c r="D26" s="90"/>
      <c r="E26" s="91"/>
      <c r="F26" s="82"/>
      <c r="G26" s="77"/>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3"/>
    </row>
    <row r="27" spans="1:44" s="92" customFormat="1" ht="23.25" hidden="1" customHeight="1" x14ac:dyDescent="0.3">
      <c r="A27" s="88"/>
      <c r="B27" s="88"/>
      <c r="C27" s="89"/>
      <c r="D27" s="90"/>
      <c r="E27" s="91"/>
      <c r="F27" s="82"/>
      <c r="G27" s="77"/>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3"/>
    </row>
    <row r="28" spans="1:44" s="92" customFormat="1" ht="23.25" hidden="1" customHeight="1" x14ac:dyDescent="0.3">
      <c r="A28" s="88"/>
      <c r="B28" s="88"/>
      <c r="C28" s="89"/>
      <c r="D28" s="90"/>
      <c r="E28" s="91"/>
      <c r="F28" s="82"/>
      <c r="G28" s="77"/>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3"/>
    </row>
    <row r="29" spans="1:44" s="92" customFormat="1" ht="11.25" customHeight="1" x14ac:dyDescent="0.3">
      <c r="A29" s="88"/>
      <c r="B29" s="88"/>
      <c r="C29" s="89"/>
      <c r="D29" s="90"/>
      <c r="E29" s="91"/>
      <c r="F29" s="82"/>
      <c r="G29" s="77"/>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3"/>
    </row>
    <row r="30" spans="1:44" s="92" customFormat="1" ht="16.8" x14ac:dyDescent="0.3">
      <c r="A30" s="88"/>
      <c r="B30" s="88"/>
      <c r="C30" s="89"/>
      <c r="D30" s="89"/>
      <c r="E30" s="91"/>
      <c r="F30" s="82"/>
      <c r="G30" s="77"/>
      <c r="H30" s="78"/>
      <c r="I30" s="78"/>
      <c r="J30" s="78"/>
      <c r="K30" s="78"/>
      <c r="L30" s="78"/>
      <c r="M30" s="78"/>
      <c r="N30" s="78"/>
      <c r="O30" s="78"/>
      <c r="P30" s="78"/>
      <c r="Q30" s="78"/>
      <c r="R30" s="78"/>
      <c r="S30" s="78"/>
      <c r="T30" s="78"/>
      <c r="U30" s="78"/>
      <c r="V30" s="78"/>
      <c r="W30" s="78"/>
      <c r="X30" s="78"/>
      <c r="Y30" s="78"/>
      <c r="Z30" s="78"/>
      <c r="AA30" s="78"/>
      <c r="AB30" s="78"/>
      <c r="AC30" s="78"/>
      <c r="AD30" s="136" t="str">
        <f>[1]BCT!H38</f>
        <v>Tuy Phước Tây, Ngày 02 tháng 05 năm 2026</v>
      </c>
      <c r="AE30" s="136"/>
      <c r="AF30" s="136"/>
      <c r="AG30" s="136"/>
      <c r="AH30" s="136"/>
      <c r="AI30" s="136"/>
      <c r="AJ30" s="136"/>
      <c r="AK30" s="136"/>
      <c r="AL30" s="136"/>
      <c r="AM30" s="136"/>
      <c r="AN30" s="136"/>
      <c r="AO30" s="136"/>
      <c r="AP30" s="136"/>
      <c r="AQ30" s="136"/>
      <c r="AR30" s="136"/>
    </row>
    <row r="31" spans="1:44" s="92" customFormat="1" ht="16.8" x14ac:dyDescent="0.3">
      <c r="A31" s="93"/>
      <c r="B31" s="146" t="s">
        <v>53</v>
      </c>
      <c r="C31" s="146"/>
      <c r="D31" s="146"/>
      <c r="E31" s="147"/>
      <c r="F31" s="146"/>
      <c r="G31" s="146"/>
      <c r="H31" s="94"/>
      <c r="I31" s="94"/>
      <c r="J31" s="94"/>
      <c r="K31" s="94"/>
      <c r="L31" s="94"/>
      <c r="M31" s="94"/>
      <c r="N31" s="103"/>
      <c r="O31" s="103" t="s">
        <v>54</v>
      </c>
      <c r="P31" s="103"/>
      <c r="Q31" s="103"/>
      <c r="R31" s="103"/>
      <c r="S31" s="103"/>
      <c r="T31" s="103"/>
      <c r="U31" s="103"/>
      <c r="V31" s="95"/>
      <c r="Z31" s="137" t="str">
        <f>[1]BCT!F39</f>
        <v>Kế Toán Trưởng</v>
      </c>
      <c r="AA31" s="137"/>
      <c r="AB31" s="137"/>
      <c r="AC31" s="104"/>
      <c r="AD31" s="138" t="s">
        <v>55</v>
      </c>
      <c r="AE31" s="138"/>
      <c r="AF31" s="138"/>
      <c r="AG31" s="138"/>
      <c r="AH31" s="138"/>
      <c r="AI31" s="138"/>
      <c r="AJ31" s="138"/>
      <c r="AK31" s="138"/>
      <c r="AL31" s="138"/>
      <c r="AM31" s="138"/>
      <c r="AN31" s="138"/>
      <c r="AO31" s="138"/>
      <c r="AP31" s="138"/>
      <c r="AQ31" s="138"/>
      <c r="AR31" s="138"/>
    </row>
    <row r="32" spans="1:44" ht="16.8" x14ac:dyDescent="0.3">
      <c r="B32" s="139" t="s">
        <v>56</v>
      </c>
      <c r="C32" s="139"/>
      <c r="D32" s="139"/>
      <c r="E32" s="148"/>
      <c r="F32" s="139"/>
      <c r="G32" s="139"/>
      <c r="H32" s="96"/>
      <c r="I32" s="96"/>
      <c r="J32" s="96"/>
      <c r="K32" s="96"/>
      <c r="L32" s="96"/>
      <c r="M32" s="96"/>
      <c r="N32" s="105"/>
      <c r="O32" s="105" t="s">
        <v>57</v>
      </c>
      <c r="P32" s="105"/>
      <c r="Q32" s="105"/>
      <c r="R32" s="105"/>
      <c r="S32" s="105"/>
      <c r="T32" s="105"/>
      <c r="U32" s="105"/>
      <c r="V32" s="102"/>
      <c r="Z32" s="139" t="s">
        <v>57</v>
      </c>
      <c r="AA32" s="139"/>
      <c r="AB32" s="139"/>
      <c r="AD32" s="136" t="s">
        <v>56</v>
      </c>
      <c r="AE32" s="136"/>
      <c r="AF32" s="136"/>
      <c r="AG32" s="136"/>
      <c r="AH32" s="136"/>
      <c r="AI32" s="136"/>
      <c r="AJ32" s="136"/>
      <c r="AK32" s="136"/>
      <c r="AL32" s="136"/>
      <c r="AM32" s="136"/>
      <c r="AN32" s="136"/>
      <c r="AO32" s="136"/>
      <c r="AP32" s="136"/>
      <c r="AQ32" s="136"/>
      <c r="AR32" s="136"/>
    </row>
    <row r="33" spans="2:44" ht="16.8" x14ac:dyDescent="0.3">
      <c r="B33" s="105"/>
      <c r="C33" s="105"/>
      <c r="D33" s="105"/>
      <c r="E33" s="106"/>
      <c r="F33" s="105"/>
      <c r="G33" s="105"/>
      <c r="H33" s="96"/>
      <c r="I33" s="96"/>
      <c r="J33" s="96"/>
      <c r="K33" s="96"/>
      <c r="L33" s="96"/>
      <c r="M33" s="96"/>
      <c r="N33" s="105"/>
      <c r="O33" s="105"/>
      <c r="P33" s="105"/>
      <c r="Q33" s="105"/>
      <c r="R33" s="105"/>
      <c r="S33" s="105"/>
      <c r="T33" s="105"/>
      <c r="U33" s="105"/>
      <c r="V33" s="102"/>
      <c r="AD33" s="102"/>
      <c r="AE33" s="102"/>
      <c r="AF33" s="102"/>
      <c r="AG33" s="102"/>
      <c r="AH33" s="102"/>
      <c r="AI33" s="102"/>
      <c r="AJ33" s="102"/>
      <c r="AK33" s="102"/>
      <c r="AL33" s="102"/>
      <c r="AM33" s="102"/>
      <c r="AN33" s="102"/>
      <c r="AO33" s="102"/>
      <c r="AP33" s="102"/>
      <c r="AQ33" s="102"/>
      <c r="AR33" s="102"/>
    </row>
    <row r="37" spans="2:44" s="88" customFormat="1" ht="15.6" x14ac:dyDescent="0.3">
      <c r="B37" s="133"/>
      <c r="C37" s="133"/>
      <c r="D37" s="133"/>
      <c r="E37" s="145"/>
      <c r="F37" s="133"/>
      <c r="G37" s="133"/>
      <c r="H37" s="100"/>
      <c r="I37" s="100"/>
      <c r="J37" s="100"/>
      <c r="K37" s="100"/>
      <c r="L37" s="100"/>
      <c r="M37" s="100"/>
      <c r="N37" s="100"/>
      <c r="O37" s="100"/>
      <c r="P37" s="100"/>
      <c r="Q37" s="100"/>
      <c r="R37" s="100"/>
      <c r="S37" s="100"/>
      <c r="T37" s="100"/>
      <c r="U37" s="100"/>
      <c r="V37" s="100"/>
      <c r="Z37" s="133"/>
      <c r="AA37" s="133"/>
      <c r="AB37" s="133"/>
      <c r="AD37" s="133"/>
      <c r="AE37" s="133"/>
      <c r="AF37" s="133"/>
      <c r="AG37" s="133"/>
      <c r="AH37" s="133"/>
      <c r="AI37" s="133"/>
      <c r="AJ37" s="133"/>
      <c r="AK37" s="133"/>
      <c r="AL37" s="133"/>
      <c r="AM37" s="133"/>
      <c r="AN37" s="133"/>
      <c r="AO37" s="133"/>
      <c r="AP37" s="133"/>
      <c r="AQ37" s="133"/>
      <c r="AR37" s="133"/>
    </row>
  </sheetData>
  <mergeCells count="43">
    <mergeCell ref="B37:G37"/>
    <mergeCell ref="Z37:AB37"/>
    <mergeCell ref="B31:G31"/>
    <mergeCell ref="B32:G32"/>
    <mergeCell ref="F9:F10"/>
    <mergeCell ref="G9:G10"/>
    <mergeCell ref="H9:H10"/>
    <mergeCell ref="I9:I10"/>
    <mergeCell ref="J9:J10"/>
    <mergeCell ref="K9:K10"/>
    <mergeCell ref="N9:O9"/>
    <mergeCell ref="Q9:R9"/>
    <mergeCell ref="AD37:AR37"/>
    <mergeCell ref="X8:Y8"/>
    <mergeCell ref="X9:X10"/>
    <mergeCell ref="Y9:Y10"/>
    <mergeCell ref="AD30:AR30"/>
    <mergeCell ref="Z31:AB31"/>
    <mergeCell ref="AD31:AR31"/>
    <mergeCell ref="Z32:AB32"/>
    <mergeCell ref="AD32:AR32"/>
    <mergeCell ref="AP8:AP10"/>
    <mergeCell ref="AQ8:AQ10"/>
    <mergeCell ref="AR8:AR10"/>
    <mergeCell ref="Z8:Z10"/>
    <mergeCell ref="AB8:AN8"/>
    <mergeCell ref="AO8:AO10"/>
    <mergeCell ref="V9:V10"/>
    <mergeCell ref="W9:W10"/>
    <mergeCell ref="T9:U9"/>
    <mergeCell ref="A3:G3"/>
    <mergeCell ref="A4:AR4"/>
    <mergeCell ref="A5:AR5"/>
    <mergeCell ref="A8:A10"/>
    <mergeCell ref="B8:B10"/>
    <mergeCell ref="C8:C10"/>
    <mergeCell ref="D8:D10"/>
    <mergeCell ref="E8:E10"/>
    <mergeCell ref="F8:G8"/>
    <mergeCell ref="N8:U8"/>
    <mergeCell ref="H8:M8"/>
    <mergeCell ref="L9:M9"/>
    <mergeCell ref="V8:W8"/>
  </mergeCells>
  <pageMargins left="0.23622047244094491" right="0.23622047244094491" top="0.19685039370078741" bottom="0.19685039370078741"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1"/>
  <sheetViews>
    <sheetView tabSelected="1" workbookViewId="0">
      <pane ySplit="2" topLeftCell="A3" activePane="bottomLeft" state="frozen"/>
      <selection pane="bottomLeft" activeCell="O21" sqref="O21"/>
    </sheetView>
  </sheetViews>
  <sheetFormatPr defaultRowHeight="13.8" x14ac:dyDescent="0.25"/>
  <cols>
    <col min="1" max="1" width="4.33203125" style="117" customWidth="1"/>
    <col min="2" max="2" width="4.44140625" style="117" customWidth="1"/>
    <col min="3" max="3" width="8" style="117" customWidth="1"/>
    <col min="4" max="16384" width="8.88671875" style="117"/>
  </cols>
  <sheetData>
    <row r="1" spans="1:6" x14ac:dyDescent="0.25">
      <c r="A1" s="116" t="s">
        <v>169</v>
      </c>
    </row>
    <row r="2" spans="1:6" x14ac:dyDescent="0.25">
      <c r="F2" s="151" t="s">
        <v>170</v>
      </c>
    </row>
    <row r="3" spans="1:6" x14ac:dyDescent="0.25">
      <c r="A3" s="118" t="s">
        <v>96</v>
      </c>
    </row>
    <row r="4" spans="1:6" x14ac:dyDescent="0.25">
      <c r="A4" s="118" t="s">
        <v>97</v>
      </c>
      <c r="B4" s="118" t="s">
        <v>98</v>
      </c>
    </row>
    <row r="5" spans="1:6" x14ac:dyDescent="0.25">
      <c r="A5" s="118" t="s">
        <v>99</v>
      </c>
      <c r="B5" s="118" t="s">
        <v>100</v>
      </c>
    </row>
    <row r="6" spans="1:6" x14ac:dyDescent="0.25">
      <c r="A6" s="118" t="s">
        <v>101</v>
      </c>
      <c r="B6" s="118" t="s">
        <v>102</v>
      </c>
    </row>
    <row r="7" spans="1:6" x14ac:dyDescent="0.25">
      <c r="A7" s="118" t="s">
        <v>103</v>
      </c>
      <c r="B7" s="118" t="s">
        <v>104</v>
      </c>
    </row>
    <row r="8" spans="1:6" x14ac:dyDescent="0.25">
      <c r="A8" s="118" t="s">
        <v>105</v>
      </c>
      <c r="B8" s="118" t="s">
        <v>106</v>
      </c>
    </row>
    <row r="9" spans="1:6" x14ac:dyDescent="0.25">
      <c r="A9" s="120" t="s">
        <v>107</v>
      </c>
    </row>
    <row r="10" spans="1:6" x14ac:dyDescent="0.25">
      <c r="A10" s="120" t="s">
        <v>97</v>
      </c>
      <c r="B10" s="120" t="s">
        <v>98</v>
      </c>
    </row>
    <row r="11" spans="1:6" x14ac:dyDescent="0.25">
      <c r="A11" s="120" t="s">
        <v>136</v>
      </c>
      <c r="B11" s="120" t="s">
        <v>134</v>
      </c>
    </row>
    <row r="12" spans="1:6" x14ac:dyDescent="0.25">
      <c r="A12" s="118"/>
      <c r="B12" s="116" t="s">
        <v>132</v>
      </c>
    </row>
    <row r="13" spans="1:6" ht="14.4" x14ac:dyDescent="0.3">
      <c r="C13" s="115" t="s">
        <v>128</v>
      </c>
    </row>
    <row r="14" spans="1:6" ht="14.4" x14ac:dyDescent="0.25">
      <c r="C14" s="121" t="s">
        <v>129</v>
      </c>
    </row>
    <row r="15" spans="1:6" ht="14.4" x14ac:dyDescent="0.25">
      <c r="C15" s="121" t="s">
        <v>130</v>
      </c>
    </row>
    <row r="16" spans="1:6" ht="14.4" x14ac:dyDescent="0.25">
      <c r="C16" s="121" t="s">
        <v>131</v>
      </c>
    </row>
    <row r="17" spans="1:3" x14ac:dyDescent="0.25">
      <c r="A17" s="118"/>
      <c r="B17" s="116" t="s">
        <v>127</v>
      </c>
    </row>
    <row r="18" spans="1:3" ht="14.4" x14ac:dyDescent="0.3">
      <c r="C18" s="115" t="s">
        <v>122</v>
      </c>
    </row>
    <row r="19" spans="1:3" ht="14.4" x14ac:dyDescent="0.3">
      <c r="C19" t="s">
        <v>123</v>
      </c>
    </row>
    <row r="20" spans="1:3" ht="14.4" x14ac:dyDescent="0.3">
      <c r="C20" t="s">
        <v>124</v>
      </c>
    </row>
    <row r="21" spans="1:3" ht="14.4" x14ac:dyDescent="0.3">
      <c r="C21" t="s">
        <v>125</v>
      </c>
    </row>
    <row r="22" spans="1:3" ht="14.4" x14ac:dyDescent="0.3">
      <c r="C22" t="s">
        <v>126</v>
      </c>
    </row>
    <row r="23" spans="1:3" ht="14.4" x14ac:dyDescent="0.3">
      <c r="B23" s="117" t="s">
        <v>133</v>
      </c>
      <c r="C23"/>
    </row>
    <row r="24" spans="1:3" ht="14.4" x14ac:dyDescent="0.3">
      <c r="C24"/>
    </row>
    <row r="25" spans="1:3" ht="14.4" x14ac:dyDescent="0.3">
      <c r="A25" s="116" t="s">
        <v>137</v>
      </c>
      <c r="C25"/>
    </row>
    <row r="26" spans="1:3" x14ac:dyDescent="0.25">
      <c r="A26" s="118"/>
      <c r="B26" s="117" t="s">
        <v>135</v>
      </c>
    </row>
    <row r="27" spans="1:3" x14ac:dyDescent="0.25">
      <c r="A27" s="118"/>
    </row>
    <row r="28" spans="1:3" x14ac:dyDescent="0.25">
      <c r="B28" s="120" t="s">
        <v>108</v>
      </c>
    </row>
    <row r="29" spans="1:3" x14ac:dyDescent="0.25">
      <c r="C29" s="116" t="s">
        <v>110</v>
      </c>
    </row>
    <row r="30" spans="1:3" x14ac:dyDescent="0.25">
      <c r="C30" s="117" t="s">
        <v>111</v>
      </c>
    </row>
    <row r="31" spans="1:3" x14ac:dyDescent="0.25">
      <c r="C31" s="117" t="s">
        <v>112</v>
      </c>
    </row>
    <row r="32" spans="1:3" x14ac:dyDescent="0.25">
      <c r="C32" s="117" t="s">
        <v>113</v>
      </c>
    </row>
    <row r="33" spans="1:5" x14ac:dyDescent="0.25">
      <c r="C33" s="117" t="s">
        <v>117</v>
      </c>
      <c r="D33" s="117" t="s">
        <v>115</v>
      </c>
    </row>
    <row r="34" spans="1:5" x14ac:dyDescent="0.25">
      <c r="D34" s="117" t="s">
        <v>116</v>
      </c>
    </row>
    <row r="35" spans="1:5" x14ac:dyDescent="0.25">
      <c r="D35" s="117" t="s">
        <v>114</v>
      </c>
      <c r="E35" s="117" t="s">
        <v>109</v>
      </c>
    </row>
    <row r="37" spans="1:5" x14ac:dyDescent="0.25">
      <c r="A37" s="120" t="s">
        <v>99</v>
      </c>
      <c r="B37" s="120" t="s">
        <v>100</v>
      </c>
    </row>
    <row r="38" spans="1:5" x14ac:dyDescent="0.25">
      <c r="C38" s="117" t="s">
        <v>118</v>
      </c>
    </row>
    <row r="39" spans="1:5" x14ac:dyDescent="0.25">
      <c r="D39" s="119" t="s">
        <v>119</v>
      </c>
    </row>
    <row r="40" spans="1:5" x14ac:dyDescent="0.25">
      <c r="D40" s="119" t="s">
        <v>120</v>
      </c>
    </row>
    <row r="41" spans="1:5" x14ac:dyDescent="0.25">
      <c r="E41" s="117" t="s">
        <v>121</v>
      </c>
    </row>
    <row r="42" spans="1:5" x14ac:dyDescent="0.25">
      <c r="D42" s="119" t="s">
        <v>138</v>
      </c>
    </row>
    <row r="43" spans="1:5" x14ac:dyDescent="0.25">
      <c r="C43" s="117" t="s">
        <v>145</v>
      </c>
      <c r="D43" s="119"/>
    </row>
    <row r="45" spans="1:5" x14ac:dyDescent="0.25">
      <c r="A45" s="120" t="s">
        <v>101</v>
      </c>
      <c r="B45" s="120" t="s">
        <v>102</v>
      </c>
    </row>
    <row r="46" spans="1:5" x14ac:dyDescent="0.25">
      <c r="C46" s="117" t="s">
        <v>139</v>
      </c>
    </row>
    <row r="47" spans="1:5" x14ac:dyDescent="0.25">
      <c r="C47" s="117" t="s">
        <v>149</v>
      </c>
    </row>
    <row r="48" spans="1:5" x14ac:dyDescent="0.25">
      <c r="D48" s="117" t="s">
        <v>148</v>
      </c>
    </row>
    <row r="49" spans="1:5" x14ac:dyDescent="0.25">
      <c r="D49" s="117" t="s">
        <v>146</v>
      </c>
    </row>
    <row r="50" spans="1:5" x14ac:dyDescent="0.25">
      <c r="D50" s="117" t="s">
        <v>147</v>
      </c>
    </row>
    <row r="52" spans="1:5" x14ac:dyDescent="0.25">
      <c r="A52" s="120" t="s">
        <v>103</v>
      </c>
      <c r="B52" s="120" t="s">
        <v>104</v>
      </c>
    </row>
    <row r="53" spans="1:5" x14ac:dyDescent="0.25">
      <c r="A53" s="118"/>
      <c r="B53" s="118"/>
      <c r="C53" s="117" t="s">
        <v>140</v>
      </c>
    </row>
    <row r="54" spans="1:5" x14ac:dyDescent="0.25">
      <c r="A54" s="118"/>
      <c r="D54" s="118" t="s">
        <v>92</v>
      </c>
    </row>
    <row r="55" spans="1:5" x14ac:dyDescent="0.25">
      <c r="A55" s="118"/>
      <c r="D55" s="118"/>
      <c r="E55" s="117" t="s">
        <v>91</v>
      </c>
    </row>
    <row r="56" spans="1:5" x14ac:dyDescent="0.25">
      <c r="A56" s="118"/>
      <c r="D56" s="118"/>
      <c r="E56" s="117" t="s">
        <v>90</v>
      </c>
    </row>
    <row r="57" spans="1:5" x14ac:dyDescent="0.25">
      <c r="A57" s="118"/>
      <c r="C57" s="118" t="s">
        <v>141</v>
      </c>
    </row>
    <row r="58" spans="1:5" x14ac:dyDescent="0.25">
      <c r="A58" s="118"/>
      <c r="B58" s="118"/>
    </row>
    <row r="59" spans="1:5" x14ac:dyDescent="0.25">
      <c r="A59" s="120" t="s">
        <v>105</v>
      </c>
      <c r="B59" s="120" t="s">
        <v>106</v>
      </c>
    </row>
    <row r="60" spans="1:5" x14ac:dyDescent="0.25">
      <c r="C60" s="117" t="s">
        <v>139</v>
      </c>
    </row>
    <row r="61" spans="1:5" x14ac:dyDescent="0.25">
      <c r="D61" s="117" t="s">
        <v>142</v>
      </c>
    </row>
    <row r="63" spans="1:5" x14ac:dyDescent="0.25">
      <c r="B63" s="117" t="s">
        <v>150</v>
      </c>
    </row>
    <row r="64" spans="1:5" x14ac:dyDescent="0.25">
      <c r="C64" s="117" t="s">
        <v>151</v>
      </c>
    </row>
    <row r="65" spans="4:4" ht="14.4" x14ac:dyDescent="0.3">
      <c r="D65" t="s">
        <v>152</v>
      </c>
    </row>
    <row r="66" spans="4:4" ht="14.4" x14ac:dyDescent="0.3">
      <c r="D66" t="s">
        <v>153</v>
      </c>
    </row>
    <row r="67" spans="4:4" ht="14.4" x14ac:dyDescent="0.3">
      <c r="D67" t="s">
        <v>154</v>
      </c>
    </row>
    <row r="68" spans="4:4" ht="14.4" x14ac:dyDescent="0.3">
      <c r="D68" t="s">
        <v>155</v>
      </c>
    </row>
    <row r="69" spans="4:4" ht="14.4" x14ac:dyDescent="0.3">
      <c r="D69" t="s">
        <v>156</v>
      </c>
    </row>
    <row r="70" spans="4:4" ht="14.4" x14ac:dyDescent="0.3">
      <c r="D70" t="s">
        <v>157</v>
      </c>
    </row>
    <row r="71" spans="4:4" ht="14.4" x14ac:dyDescent="0.3">
      <c r="D71" t="s">
        <v>158</v>
      </c>
    </row>
    <row r="72" spans="4:4" ht="14.4" x14ac:dyDescent="0.3">
      <c r="D72" t="s">
        <v>159</v>
      </c>
    </row>
    <row r="73" spans="4:4" ht="14.4" x14ac:dyDescent="0.3">
      <c r="D73" t="s">
        <v>160</v>
      </c>
    </row>
    <row r="74" spans="4:4" ht="14.4" x14ac:dyDescent="0.3">
      <c r="D74" t="s">
        <v>161</v>
      </c>
    </row>
    <row r="75" spans="4:4" ht="14.4" x14ac:dyDescent="0.3">
      <c r="D75" t="s">
        <v>162</v>
      </c>
    </row>
    <row r="76" spans="4:4" ht="14.4" x14ac:dyDescent="0.3">
      <c r="D76" t="s">
        <v>163</v>
      </c>
    </row>
    <row r="77" spans="4:4" ht="14.4" x14ac:dyDescent="0.3">
      <c r="D77" t="s">
        <v>164</v>
      </c>
    </row>
    <row r="78" spans="4:4" ht="14.4" x14ac:dyDescent="0.3">
      <c r="D78" t="s">
        <v>165</v>
      </c>
    </row>
    <row r="79" spans="4:4" ht="14.4" x14ac:dyDescent="0.3">
      <c r="D79" t="s">
        <v>166</v>
      </c>
    </row>
    <row r="80" spans="4:4" ht="14.4" x14ac:dyDescent="0.3">
      <c r="D80" t="s">
        <v>167</v>
      </c>
    </row>
    <row r="81" spans="3:3" x14ac:dyDescent="0.25">
      <c r="C81" s="117" t="s">
        <v>168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Case</vt:lpstr>
      <vt:lpstr>QC luong hien tai</vt:lpstr>
      <vt:lpstr>Bang luong hien tai</vt:lpstr>
      <vt:lpstr>Huong dan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2026-06-23T15:01:14Z</dcterms:created>
  <dcterms:modified xsi:type="dcterms:W3CDTF">2026-09-15T08:35:09Z</dcterms:modified>
</cp:coreProperties>
</file>