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32" windowWidth="22980" windowHeight="7968" tabRatio="851"/>
  </bookViews>
  <sheets>
    <sheet name="MTCV Giáo viên" sheetId="4" r:id="rId1"/>
    <sheet name="CS luong 3P cho Giao vien" sheetId="1" r:id="rId2"/>
    <sheet name="KPI Giao vien final" sheetId="2" r:id="rId3"/>
    <sheet name="KNL Giao vien final" sheetId="3" r:id="rId4"/>
    <sheet name="Gioi thieu" sheetId="5" r:id="rId5"/>
    <sheet name="Outline" sheetId="6" r:id="rId6"/>
    <sheet name="He thong QTNS" sheetId="7" r:id="rId7"/>
    <sheet name="3p" sheetId="8" r:id="rId8"/>
    <sheet name="Cau hoi can HV tra loi" sheetId="9" r:id="rId9"/>
  </sheets>
  <externalReferences>
    <externalReference r:id="rId10"/>
    <externalReference r:id="rId11"/>
    <externalReference r:id="rId12"/>
    <externalReference r:id="rId13"/>
  </externalReferences>
  <definedNames>
    <definedName name="_Fill" localSheetId="8" hidden="1">#REF!</definedName>
    <definedName name="_Fill" localSheetId="3" hidden="1">#REF!</definedName>
    <definedName name="_Fill" localSheetId="2" hidden="1">#REF!</definedName>
    <definedName name="_Fill" localSheetId="0" hidden="1">#REF!</definedName>
    <definedName name="_Fill" hidden="1">#REF!</definedName>
    <definedName name="_xlnm._FilterDatabase" localSheetId="3" hidden="1">'KNL Giao vien final'!$A$5:$Z$20</definedName>
    <definedName name="_xlnm._FilterDatabase" localSheetId="2" hidden="1">'KPI Giao vien final'!$A$5:$BI$15</definedName>
    <definedName name="vertex42_copyright" hidden="1">"© 2018 Vertex42 LLC"</definedName>
    <definedName name="vertex42_id" hidden="1">"work-schedule-with-icons.xlsx"</definedName>
    <definedName name="vertex42_title" hidden="1">"Work Schedule with Icons"</definedName>
  </definedNames>
  <calcPr calcId="144525"/>
</workbook>
</file>

<file path=xl/calcChain.xml><?xml version="1.0" encoding="utf-8"?>
<calcChain xmlns="http://schemas.openxmlformats.org/spreadsheetml/2006/main">
  <c r="AH7" i="8" l="1"/>
  <c r="AJ7" i="8" s="1"/>
  <c r="AJ6" i="8"/>
  <c r="AG4" i="8"/>
  <c r="AJ5" i="8" s="1"/>
  <c r="AH8" i="8" l="1"/>
  <c r="AJ8" i="8" s="1"/>
  <c r="B43" i="4" l="1"/>
  <c r="B39" i="4"/>
  <c r="B36" i="4"/>
  <c r="B30" i="4"/>
  <c r="B27" i="4"/>
  <c r="B22" i="4"/>
  <c r="R19" i="3" l="1"/>
  <c r="S19" i="3" s="1"/>
  <c r="T19" i="3" s="1"/>
  <c r="U19" i="3" s="1"/>
  <c r="Q19" i="3"/>
  <c r="O19" i="3"/>
  <c r="P19" i="3" s="1"/>
  <c r="L19" i="3"/>
  <c r="G19" i="3"/>
  <c r="R18" i="3"/>
  <c r="S18" i="3" s="1"/>
  <c r="T18" i="3" s="1"/>
  <c r="U18" i="3" s="1"/>
  <c r="Q18" i="3"/>
  <c r="O18" i="3"/>
  <c r="P18" i="3" s="1"/>
  <c r="L18" i="3"/>
  <c r="G18" i="3"/>
  <c r="F18" i="3"/>
  <c r="F20" i="3" s="1"/>
  <c r="R17" i="3"/>
  <c r="Q17" i="3" s="1"/>
  <c r="O17" i="3"/>
  <c r="P17" i="3" s="1"/>
  <c r="L17" i="3"/>
  <c r="G17" i="3"/>
  <c r="R16" i="3"/>
  <c r="S16" i="3" s="1"/>
  <c r="T16" i="3" s="1"/>
  <c r="U16" i="3" s="1"/>
  <c r="O16" i="3"/>
  <c r="P16" i="3" s="1"/>
  <c r="L16" i="3"/>
  <c r="G16" i="3"/>
  <c r="R15" i="3"/>
  <c r="S15" i="3" s="1"/>
  <c r="T15" i="3" s="1"/>
  <c r="U15" i="3" s="1"/>
  <c r="Q15" i="3"/>
  <c r="O15" i="3"/>
  <c r="P15" i="3" s="1"/>
  <c r="L15" i="3"/>
  <c r="G15" i="3"/>
  <c r="R14" i="3"/>
  <c r="S14" i="3" s="1"/>
  <c r="T14" i="3" s="1"/>
  <c r="U14" i="3" s="1"/>
  <c r="O14" i="3"/>
  <c r="P14" i="3" s="1"/>
  <c r="L14" i="3"/>
  <c r="G14" i="3"/>
  <c r="E14" i="3"/>
  <c r="R13" i="3"/>
  <c r="S13" i="3" s="1"/>
  <c r="T13" i="3" s="1"/>
  <c r="U13" i="3" s="1"/>
  <c r="Q13" i="3"/>
  <c r="P13" i="3"/>
  <c r="O13" i="3"/>
  <c r="L13" i="3"/>
  <c r="E13" i="3"/>
  <c r="S12" i="3"/>
  <c r="T12" i="3" s="1"/>
  <c r="U12" i="3" s="1"/>
  <c r="R12" i="3"/>
  <c r="Q12" i="3"/>
  <c r="O12" i="3"/>
  <c r="P12" i="3" s="1"/>
  <c r="L12" i="3"/>
  <c r="R11" i="3"/>
  <c r="S11" i="3" s="1"/>
  <c r="T11" i="3" s="1"/>
  <c r="U11" i="3" s="1"/>
  <c r="Q11" i="3"/>
  <c r="O11" i="3"/>
  <c r="P11" i="3" s="1"/>
  <c r="L11" i="3"/>
  <c r="E11" i="3"/>
  <c r="R10" i="3"/>
  <c r="Q10" i="3" s="1"/>
  <c r="O10" i="3"/>
  <c r="P10" i="3" s="1"/>
  <c r="L10" i="3"/>
  <c r="R9" i="3"/>
  <c r="S9" i="3" s="1"/>
  <c r="T9" i="3" s="1"/>
  <c r="U9" i="3" s="1"/>
  <c r="Q9" i="3"/>
  <c r="O9" i="3"/>
  <c r="P9" i="3" s="1"/>
  <c r="L9" i="3"/>
  <c r="R8" i="3"/>
  <c r="S8" i="3" s="1"/>
  <c r="T8" i="3" s="1"/>
  <c r="U8" i="3" s="1"/>
  <c r="Q8" i="3"/>
  <c r="P8" i="3"/>
  <c r="O8" i="3"/>
  <c r="L8" i="3"/>
  <c r="R7" i="3"/>
  <c r="Q7" i="3" s="1"/>
  <c r="O7" i="3"/>
  <c r="P7" i="3" s="1"/>
  <c r="L7" i="3"/>
  <c r="R6" i="3"/>
  <c r="S6" i="3" s="1"/>
  <c r="T6" i="3" s="1"/>
  <c r="U6" i="3" s="1"/>
  <c r="Q6" i="3"/>
  <c r="O6" i="3"/>
  <c r="P6" i="3" s="1"/>
  <c r="L6" i="3"/>
  <c r="E6" i="3"/>
  <c r="E20" i="3" s="1"/>
  <c r="P20" i="3" l="1"/>
  <c r="S7" i="3"/>
  <c r="T7" i="3" s="1"/>
  <c r="U7" i="3" s="1"/>
  <c r="S10" i="3"/>
  <c r="T10" i="3" s="1"/>
  <c r="U10" i="3" s="1"/>
  <c r="S17" i="3"/>
  <c r="T17" i="3" s="1"/>
  <c r="U17" i="3" s="1"/>
  <c r="Q16" i="3"/>
  <c r="Q14" i="3"/>
  <c r="F15" i="2" l="1"/>
  <c r="X14" i="2"/>
  <c r="E14" i="2"/>
  <c r="X13" i="2"/>
  <c r="Q13" i="2"/>
  <c r="E13" i="2"/>
  <c r="X12" i="2"/>
  <c r="X11" i="2"/>
  <c r="X10" i="2"/>
  <c r="X9" i="2"/>
  <c r="N8" i="2"/>
  <c r="X8" i="2" s="1"/>
  <c r="X7" i="2"/>
  <c r="E7" i="2"/>
  <c r="E15" i="2" s="1"/>
  <c r="X6" i="2"/>
  <c r="N6" i="2"/>
  <c r="P6" i="2" s="1"/>
  <c r="Q6" i="2" s="1"/>
  <c r="Q15" i="2" s="1"/>
  <c r="I6" i="2"/>
  <c r="E6" i="2"/>
  <c r="I8" i="2" l="1"/>
  <c r="K26" i="1" l="1"/>
  <c r="K25" i="1"/>
  <c r="K24" i="1"/>
  <c r="Y20" i="1"/>
  <c r="Y19" i="1"/>
  <c r="Y18" i="1"/>
  <c r="Y17" i="1"/>
  <c r="Y16" i="1"/>
  <c r="Y15" i="1"/>
  <c r="Y14" i="1"/>
  <c r="Y13" i="1"/>
  <c r="Y12" i="1"/>
  <c r="S12" i="1"/>
  <c r="Y11" i="1"/>
  <c r="K11" i="1"/>
  <c r="N10" i="1"/>
  <c r="L11" i="1" l="1"/>
  <c r="K12" i="1"/>
  <c r="M11" i="1" l="1"/>
  <c r="K13" i="1"/>
  <c r="L12" i="1"/>
  <c r="V12" i="1"/>
  <c r="M12" i="1"/>
  <c r="V11" i="1"/>
  <c r="Q12" i="1" l="1"/>
  <c r="Z12" i="1" s="1"/>
  <c r="O12" i="1"/>
  <c r="X12" i="1" s="1"/>
  <c r="N12" i="1"/>
  <c r="W12" i="1" s="1"/>
  <c r="U12" i="1"/>
  <c r="L13" i="1"/>
  <c r="V13" i="1"/>
  <c r="K14" i="1"/>
  <c r="O11" i="1"/>
  <c r="X11" i="1" s="1"/>
  <c r="N11" i="1"/>
  <c r="W11" i="1" s="1"/>
  <c r="Q11" i="1"/>
  <c r="Z11" i="1" s="1"/>
  <c r="U11" i="1"/>
  <c r="L14" i="1" l="1"/>
  <c r="AA12" i="1"/>
  <c r="V14" i="1"/>
  <c r="M14" i="1"/>
  <c r="K15" i="1"/>
  <c r="M13" i="1"/>
  <c r="K16" i="1" l="1"/>
  <c r="Q14" i="1"/>
  <c r="Z14" i="1" s="1"/>
  <c r="O14" i="1"/>
  <c r="X14" i="1" s="1"/>
  <c r="N14" i="1"/>
  <c r="W14" i="1" s="1"/>
  <c r="Q13" i="1"/>
  <c r="Z13" i="1" s="1"/>
  <c r="N13" i="1"/>
  <c r="W13" i="1" s="1"/>
  <c r="O13" i="1"/>
  <c r="X13" i="1" s="1"/>
  <c r="U13" i="1"/>
  <c r="AA13" i="1" s="1"/>
  <c r="U14" i="1"/>
  <c r="AA14" i="1" s="1"/>
  <c r="L15" i="1"/>
  <c r="M15" i="1" s="1"/>
  <c r="V15" i="1" l="1"/>
  <c r="K17" i="1"/>
  <c r="Q15" i="1"/>
  <c r="Z15" i="1" s="1"/>
  <c r="N15" i="1"/>
  <c r="O15" i="1"/>
  <c r="X15" i="1" s="1"/>
  <c r="U15" i="1"/>
  <c r="AA15" i="1" s="1"/>
  <c r="L16" i="1"/>
  <c r="V16" i="1" s="1"/>
  <c r="W15" i="1"/>
  <c r="L17" i="1" l="1"/>
  <c r="M17" i="1"/>
  <c r="K18" i="1"/>
  <c r="V17" i="1"/>
  <c r="M16" i="1"/>
  <c r="O16" i="1" l="1"/>
  <c r="X16" i="1" s="1"/>
  <c r="N16" i="1"/>
  <c r="W16" i="1" s="1"/>
  <c r="Q16" i="1"/>
  <c r="Z16" i="1" s="1"/>
  <c r="K19" i="1"/>
  <c r="N17" i="1"/>
  <c r="W17" i="1" s="1"/>
  <c r="Q17" i="1"/>
  <c r="Z17" i="1" s="1"/>
  <c r="O17" i="1"/>
  <c r="X17" i="1" s="1"/>
  <c r="U16" i="1"/>
  <c r="AA16" i="1" s="1"/>
  <c r="U17" i="1"/>
  <c r="L18" i="1"/>
  <c r="M18" i="1" s="1"/>
  <c r="AA17" i="1" l="1"/>
  <c r="N18" i="1"/>
  <c r="W18" i="1" s="1"/>
  <c r="Q18" i="1"/>
  <c r="Z18" i="1" s="1"/>
  <c r="O18" i="1"/>
  <c r="X18" i="1" s="1"/>
  <c r="L19" i="1"/>
  <c r="U18" i="1"/>
  <c r="AA18" i="1" s="1"/>
  <c r="V18" i="1"/>
  <c r="K20" i="1"/>
  <c r="L20" i="1" l="1"/>
  <c r="M19" i="1"/>
  <c r="V19" i="1"/>
  <c r="Q19" i="1" l="1"/>
  <c r="Z19" i="1" s="1"/>
  <c r="O19" i="1"/>
  <c r="X19" i="1" s="1"/>
  <c r="N19" i="1"/>
  <c r="W19" i="1" s="1"/>
  <c r="U19" i="1"/>
  <c r="AA19" i="1" s="1"/>
  <c r="M20" i="1"/>
  <c r="V20" i="1"/>
  <c r="N20" i="1" l="1"/>
  <c r="W20" i="1" s="1"/>
  <c r="Q20" i="1"/>
  <c r="Z20" i="1" s="1"/>
  <c r="O20" i="1"/>
  <c r="X20" i="1" s="1"/>
  <c r="U20" i="1"/>
  <c r="AA20" i="1" s="1"/>
</calcChain>
</file>

<file path=xl/comments1.xml><?xml version="1.0" encoding="utf-8"?>
<comments xmlns="http://schemas.openxmlformats.org/spreadsheetml/2006/main">
  <authors>
    <author>KinhcanLap</author>
    <author>HP</author>
  </authors>
  <commentList>
    <comment ref="G4" authorId="0">
      <text>
        <r>
          <rPr>
            <b/>
            <sz val="8"/>
            <color indexed="81"/>
            <rFont val="Tahoma"/>
            <family val="2"/>
            <charset val="163"/>
          </rPr>
          <t>KinhcanLap:</t>
        </r>
        <r>
          <rPr>
            <sz val="8"/>
            <color indexed="81"/>
            <rFont val="Tahoma"/>
            <family val="2"/>
            <charset val="163"/>
          </rPr>
          <t xml:space="preserve">
Như thế nào là đạt về số lượng, chất lượng, thời gian, chi phí, thời lượng?</t>
        </r>
      </text>
    </comment>
    <comment ref="N5" authorId="1">
      <text>
        <r>
          <rPr>
            <b/>
            <sz val="9"/>
            <color indexed="81"/>
            <rFont val="Tahoma"/>
            <family val="2"/>
          </rPr>
          <t>HP:</t>
        </r>
        <r>
          <rPr>
            <sz val="9"/>
            <color indexed="81"/>
            <rFont val="Tahoma"/>
            <family val="2"/>
          </rPr>
          <t xml:space="preserve">
Nguyên tắc rút KPI cho vị trí trưởng:
- Rút xuống 8
- Giữ lại KPI chiến lược
- Giữ lại Key (quan trọng)
- Giữa lại smart
- Giữ lại thước đo xử lý vấn đề của công việc</t>
        </r>
      </text>
    </comment>
  </commentList>
</comments>
</file>

<file path=xl/comments2.xml><?xml version="1.0" encoding="utf-8"?>
<comments xmlns="http://schemas.openxmlformats.org/spreadsheetml/2006/main">
  <authors>
    <author>KinhcanLap</author>
  </authors>
  <commentList>
    <comment ref="K5" authorId="0">
      <text>
        <r>
          <rPr>
            <b/>
            <sz val="8"/>
            <color indexed="81"/>
            <rFont val="Tahoma"/>
            <charset val="163"/>
          </rPr>
          <t>KinhcanLap:</t>
        </r>
        <r>
          <rPr>
            <sz val="8"/>
            <color indexed="81"/>
            <rFont val="Tahoma"/>
            <charset val="163"/>
          </rPr>
          <t xml:space="preserve">
Năng lực .... Để thực thi chiến lược ... Cần ở mức mấy trên thang đo!
Bộ phận nào sẽ tham gia thực thi chiến lược ...  và yêu cầu cao nhất trong các bộ phận về năng lực ... Để thực thi chiến lược ... Là bao nhiêu trên thang đo năng lực
Lưu ý: Cần căn cứ vào chiến lược và đặc điểm của tổ chức để đưa ra yêu cầu.</t>
        </r>
      </text>
    </comment>
  </commentList>
</comments>
</file>

<file path=xl/comments3.xml><?xml version="1.0" encoding="utf-8"?>
<comments xmlns="http://schemas.openxmlformats.org/spreadsheetml/2006/main">
  <authors>
    <author>KinhcanLap</author>
  </authors>
  <commentList>
    <comment ref="R8" authorId="0">
      <text>
        <r>
          <rPr>
            <b/>
            <sz val="8"/>
            <color indexed="81"/>
            <rFont val="Tahoma"/>
            <family val="2"/>
            <charset val="163"/>
          </rPr>
          <t>KinhcanLap:</t>
        </r>
        <r>
          <rPr>
            <sz val="8"/>
            <color indexed="81"/>
            <rFont val="Tahoma"/>
            <family val="2"/>
            <charset val="163"/>
          </rPr>
          <t xml:space="preserve">
Vòng tròn an toan. Vượt ra ở đâu sẽ rủi ro ở đó</t>
        </r>
      </text>
    </comment>
  </commentList>
</comments>
</file>

<file path=xl/sharedStrings.xml><?xml version="1.0" encoding="utf-8"?>
<sst xmlns="http://schemas.openxmlformats.org/spreadsheetml/2006/main" count="1521" uniqueCount="959">
  <si>
    <t>XÂY DỰNG CHÍNH SÁCH THU NHẬP - P1 CỐ ĐỊNH P2 BIẾN ĐỔI THEO THỊ TRƯỜNG - P3 BIẾN ĐỔI THEO P1 + P2</t>
  </si>
  <si>
    <t xml:space="preserve">Vị trí </t>
  </si>
  <si>
    <t>Giáo viên</t>
  </si>
  <si>
    <t xml:space="preserve">Phương án1:  Lấy mức lương thị trường bậc 2 - bậc 1 để tính bước nhảy lương P2
</t>
  </si>
  <si>
    <t>Stt</t>
  </si>
  <si>
    <t>Bậc</t>
  </si>
  <si>
    <t>KPI</t>
  </si>
  <si>
    <t>Lương cơ bản</t>
  </si>
  <si>
    <t>Thưởng P3</t>
  </si>
  <si>
    <t>Quy đổi</t>
  </si>
  <si>
    <t>Thị trường</t>
  </si>
  <si>
    <t>So sánh thực tế công ty</t>
  </si>
  <si>
    <t>Tổng thu nhập</t>
  </si>
  <si>
    <t>Tổng trả cố định hàng tháng</t>
  </si>
  <si>
    <t>Thực nhận tháng</t>
  </si>
  <si>
    <t>Thưởng tích lũy</t>
  </si>
  <si>
    <t>Tỷ lệ tăng thu nhập</t>
  </si>
  <si>
    <t>Cách tính thu nhập</t>
  </si>
  <si>
    <t>Tần suất tăng lương</t>
  </si>
  <si>
    <t>Điều kiện tăng giảm lương P1 + P2</t>
  </si>
  <si>
    <t>Điều kiện thưởng</t>
  </si>
  <si>
    <t>Điều kiện tăng bậc năng lực</t>
  </si>
  <si>
    <t>Tần suất tăng bậc năng lực</t>
  </si>
  <si>
    <t>Điều kiện tham gia dự án cán bộ nguồn quản lý</t>
  </si>
  <si>
    <t>Điều kiện chuyển bậc quản lý</t>
  </si>
  <si>
    <t>Lương mềm</t>
  </si>
  <si>
    <t>Năng lực</t>
  </si>
  <si>
    <t>Lương</t>
  </si>
  <si>
    <t>Lương cứng</t>
  </si>
  <si>
    <t>Full (trần - 100%)</t>
  </si>
  <si>
    <t>Tháng</t>
  </si>
  <si>
    <t>Tích lũy</t>
  </si>
  <si>
    <t>#</t>
  </si>
  <si>
    <t>Ký hiệu</t>
  </si>
  <si>
    <t>%HT</t>
  </si>
  <si>
    <t>Định mức</t>
  </si>
  <si>
    <t>Mục tiêu</t>
  </si>
  <si>
    <t>P1</t>
  </si>
  <si>
    <t>P2</t>
  </si>
  <si>
    <t>Quý</t>
  </si>
  <si>
    <t>6Th</t>
  </si>
  <si>
    <t>Năm</t>
  </si>
  <si>
    <t>6 tháng</t>
  </si>
  <si>
    <t>Tháng 13</t>
  </si>
  <si>
    <t>K1</t>
  </si>
  <si>
    <t>Fresher</t>
  </si>
  <si>
    <t>L1</t>
  </si>
  <si>
    <t>&lt;3 năm KN</t>
  </si>
  <si>
    <t>Thu nhập = (lương P1 + lương P2) * ngày công thực tế / ngày công trong tháng + %HT KPI * mức thưởng KPI</t>
  </si>
  <si>
    <t>1 năm xét 1 lần</t>
  </si>
  <si>
    <t>- Để tăng lương cần qua bài test năng lực
- Nếu trong trường hợp có nhiều bậc lương trong 1 bậc năng lực thì sẽ tính thâm niên 1 năm tăng 1 lần</t>
  </si>
  <si>
    <t>&gt;= 70% mới bắt đầu tính thưởng</t>
  </si>
  <si>
    <t>- Qua bài test năng lực
- Qua phỏng vấn gắn bó</t>
  </si>
  <si>
    <t>- Gắn bó với công ty 2 năm
- Đạt bậc năng lực 3 trở lên</t>
  </si>
  <si>
    <t>- Gắn bó với công ty 2 năm
- Đạt bậc năng lực 3 trở lên
- Hoàn thành dự án cán bộ nguồn</t>
  </si>
  <si>
    <t>K2</t>
  </si>
  <si>
    <t>Junior</t>
  </si>
  <si>
    <t>L2</t>
  </si>
  <si>
    <t>3 - 6 năm</t>
  </si>
  <si>
    <t>K3</t>
  </si>
  <si>
    <t>Midle</t>
  </si>
  <si>
    <t>L3</t>
  </si>
  <si>
    <t>6 - 9 năm</t>
  </si>
  <si>
    <t>K4</t>
  </si>
  <si>
    <t>L4</t>
  </si>
  <si>
    <t>9 - 12 năm</t>
  </si>
  <si>
    <t>K5</t>
  </si>
  <si>
    <t>L5</t>
  </si>
  <si>
    <t>12 - 15 năm</t>
  </si>
  <si>
    <t>K6</t>
  </si>
  <si>
    <t>Executive</t>
  </si>
  <si>
    <t>L6</t>
  </si>
  <si>
    <t>K7</t>
  </si>
  <si>
    <t>L7</t>
  </si>
  <si>
    <t>K8</t>
  </si>
  <si>
    <t>L8</t>
  </si>
  <si>
    <t>K9</t>
  </si>
  <si>
    <t>Expert</t>
  </si>
  <si>
    <t>L9</t>
  </si>
  <si>
    <t>K10</t>
  </si>
  <si>
    <t>L10</t>
  </si>
  <si>
    <t>Tiền tuyến</t>
  </si>
  <si>
    <t>Sản xuất</t>
  </si>
  <si>
    <t>Hỗ trợ</t>
  </si>
  <si>
    <t>BẢNG GIAO MỤC TIÊU HOẠT ĐỘNG TOÀN CÔNG TY NĂM 
(Ban hành theo quyết định số ………./HĐQT ngày ……/……./…………</t>
  </si>
  <si>
    <t>Số:</t>
  </si>
  <si>
    <t>Ngày: ……/……/………</t>
  </si>
  <si>
    <t>Vị trí</t>
  </si>
  <si>
    <t>Mục tiêu bộ phận (O)</t>
  </si>
  <si>
    <t>Trọng số</t>
  </si>
  <si>
    <t>Tiêu chí - thước đo/ tên KPI</t>
  </si>
  <si>
    <t>KPI năm</t>
  </si>
  <si>
    <t>Thước đo, đơn vị tính</t>
  </si>
  <si>
    <t>Tần suất kiểm soát</t>
  </si>
  <si>
    <t>Công cụ đo lường/Nguồn chứng minh</t>
  </si>
  <si>
    <t>Cách thức tính %HT</t>
  </si>
  <si>
    <t>Hiệu suất (ĐG thả nổi)</t>
  </si>
  <si>
    <t>5W - 1H</t>
  </si>
  <si>
    <t>KPI theo bậc</t>
  </si>
  <si>
    <t>PHÂN BỔ MỤC TIÊU THEO THÁNG</t>
  </si>
  <si>
    <t>Nhóm</t>
  </si>
  <si>
    <t>Thành phần</t>
  </si>
  <si>
    <t>Tham chiếu</t>
  </si>
  <si>
    <t>Chỉ tiêu</t>
  </si>
  <si>
    <t>TB tháng</t>
  </si>
  <si>
    <t>KQ</t>
  </si>
  <si>
    <t>Điểm %</t>
  </si>
  <si>
    <t>What</t>
  </si>
  <si>
    <t>Why</t>
  </si>
  <si>
    <t>Where</t>
  </si>
  <si>
    <t>Who</t>
  </si>
  <si>
    <t>When</t>
  </si>
  <si>
    <t>How</t>
  </si>
  <si>
    <t>C2</t>
  </si>
  <si>
    <t>C21</t>
  </si>
  <si>
    <t>Gia tăng trải nghiệm của phụ huynh và học sinh</t>
  </si>
  <si>
    <t>Số giờ trung bình phụ huynh tham gia với học sinh ở trường/ 1 học sinh</t>
  </si>
  <si>
    <t>giờ</t>
  </si>
  <si>
    <t>BC Giáo dục</t>
  </si>
  <si>
    <t>KQ / chỉ tiêu x 100%</t>
  </si>
  <si>
    <t>Thước đo</t>
  </si>
  <si>
    <t>Quan trọng (key)</t>
  </si>
  <si>
    <t>Dữ liệu</t>
  </si>
  <si>
    <t>Cá nhân tự đánh giá/ Quản lý trực tiếp hậu kiểm/ HR hậu kiểm của hậu kiểm</t>
  </si>
  <si>
    <t>Tần suất theo tháng</t>
  </si>
  <si>
    <t>Đánh giá kết quả dựa thả nổi</t>
  </si>
  <si>
    <t>JD04</t>
  </si>
  <si>
    <t>JD041</t>
  </si>
  <si>
    <t>Tiến hành giảng dạy, tổ chức các hoạt động giáo dục trong nhà trường</t>
  </si>
  <si>
    <t>Tỷ lệ học sinh đáp ứng chuẩn năng lực theo quy đinh/ tổng số học sinh</t>
  </si>
  <si>
    <t>%</t>
  </si>
  <si>
    <t>JD042</t>
  </si>
  <si>
    <t>Tổng số tiết dạy học giáo viên cần thực hiện</t>
  </si>
  <si>
    <t>tiết</t>
  </si>
  <si>
    <t>JD043</t>
  </si>
  <si>
    <t>Điểm trung bình hài lòng về giáo viên của học sinh</t>
  </si>
  <si>
    <t>điểm</t>
  </si>
  <si>
    <t>JD044</t>
  </si>
  <si>
    <t>Tổng số học sinh cần quản lý</t>
  </si>
  <si>
    <t>học sinh</t>
  </si>
  <si>
    <t>JD045</t>
  </si>
  <si>
    <t>Tỷ lệ bài kiểm có điểm bị lệch &lt; 10% / tổng số bài kiểm tra bị hậu kiểm</t>
  </si>
  <si>
    <t>Chỉ tiêu / KQ x 10%</t>
  </si>
  <si>
    <t>JD046</t>
  </si>
  <si>
    <t>Tỷ lệ hài lòng của phụ huynh/ tổng số phụ huynh</t>
  </si>
  <si>
    <t>JD05</t>
  </si>
  <si>
    <t>JD051</t>
  </si>
  <si>
    <t>Tổ chức các hoạt động trải nghiệm</t>
  </si>
  <si>
    <t>Số giờ trải nghiệm  trung bình/ 1 học sinh</t>
  </si>
  <si>
    <t>Nếu học sinh đạt 2h trải nghiệm thì được 100%, cứ mỗi giờ giảm thì - 50%, cứ mỗi giờ tăng thì + 20%</t>
  </si>
  <si>
    <t>JD09</t>
  </si>
  <si>
    <t>JD091</t>
  </si>
  <si>
    <t>Hoàn thành công việc của khối</t>
  </si>
  <si>
    <t>Tỷ lệ hoàn thành KPI của khối trưởng</t>
  </si>
  <si>
    <t>BC NS</t>
  </si>
  <si>
    <t>Tổng</t>
  </si>
  <si>
    <t>Ngày …. Tháng ….. Năm …….</t>
  </si>
  <si>
    <t>Người nhận mục tiêu</t>
  </si>
  <si>
    <t>KPI bổ sung</t>
  </si>
  <si>
    <t>Tăng cường sáng tạo</t>
  </si>
  <si>
    <t>Số đề xuất cải tiến công việc cần có</t>
  </si>
  <si>
    <t>đề xuất</t>
  </si>
  <si>
    <t>JD092</t>
  </si>
  <si>
    <t>Tuân thủ nội quy</t>
  </si>
  <si>
    <t>Số lần vi phạm nội quy nhà trường</t>
  </si>
  <si>
    <t>lần</t>
  </si>
  <si>
    <t>JD093</t>
  </si>
  <si>
    <t>Tăng cường học hành</t>
  </si>
  <si>
    <t>Số quyển sách đọc được</t>
  </si>
  <si>
    <t>quyển</t>
  </si>
  <si>
    <t>BẢNG PHÂN BỔ NĂNG LỰC HOẠT ĐỘNG TOÀN CÔNG TY NĂM 
(Ban hành theo quyết định số ………./HĐQT ngày ……/……./…………</t>
  </si>
  <si>
    <t>Mục tiêu bộ phận</t>
  </si>
  <si>
    <t>Tên năng lực / Competencies</t>
  </si>
  <si>
    <t>Định nghĩa năng lực</t>
  </si>
  <si>
    <t>Phân loại</t>
  </si>
  <si>
    <t>Yêu cầu NL</t>
  </si>
  <si>
    <t>Công cụ đánh giá Năng lực</t>
  </si>
  <si>
    <t>Tần suất kiểm tra/ Đào tạo</t>
  </si>
  <si>
    <t>Đánh giá năng lực</t>
  </si>
  <si>
    <t>Bậc năng lực</t>
  </si>
  <si>
    <t>Yêu cầu</t>
  </si>
  <si>
    <t xml:space="preserve">KQ </t>
  </si>
  <si>
    <t>% đáp ứng</t>
  </si>
  <si>
    <t>JD02</t>
  </si>
  <si>
    <t>JD02S1</t>
  </si>
  <si>
    <t>Nghiệp vụ sư phạm</t>
  </si>
  <si>
    <t>K</t>
  </si>
  <si>
    <t>JD02S2</t>
  </si>
  <si>
    <t>Chuyên môn</t>
  </si>
  <si>
    <t>JD02S3</t>
  </si>
  <si>
    <t>Giảng dạy</t>
  </si>
  <si>
    <t>S</t>
  </si>
  <si>
    <t>JD02S4</t>
  </si>
  <si>
    <t>Quản lý lớp học</t>
  </si>
  <si>
    <t>JD02S5</t>
  </si>
  <si>
    <t>Soạn giáo án</t>
  </si>
  <si>
    <t>JD03</t>
  </si>
  <si>
    <t>JD03S1</t>
  </si>
  <si>
    <t>Tổ chức sự kiện</t>
  </si>
  <si>
    <t>JD03S2</t>
  </si>
  <si>
    <t>Quan sát</t>
  </si>
  <si>
    <t>JD04A1</t>
  </si>
  <si>
    <t>Kiểm tra, đánh giá chất lượng học sinh</t>
  </si>
  <si>
    <t>Công bằng</t>
  </si>
  <si>
    <t>A</t>
  </si>
  <si>
    <t>Co</t>
  </si>
  <si>
    <t>Co1</t>
  </si>
  <si>
    <t>Duy trì năng lực lõi</t>
  </si>
  <si>
    <t>Co2</t>
  </si>
  <si>
    <t>Co3</t>
  </si>
  <si>
    <t>Co4</t>
  </si>
  <si>
    <t>Co5</t>
  </si>
  <si>
    <t>Co6</t>
  </si>
  <si>
    <t>Mức 1: Hiểu biết cơ bản, làm tối thiểu</t>
  </si>
  <si>
    <t>Mức 2: Hiểu biết tốt,làm được một phần, cần sự giám sát hỗ trợ</t>
  </si>
  <si>
    <t>Mức 3: Hiểu biết sâu, thành thạo kỹ năng, làm được độc lập</t>
  </si>
  <si>
    <t>Mức 4: Hiểu biết sâu, thành thạo kỹ năng, sáng tạo, hoàn toàn độc lập</t>
  </si>
  <si>
    <t>Mức 5: Hiểu biết sâu rộng, thành thạo, có khả năng đào tạo/ gây ảnh hưởng, sáng tạo mới</t>
  </si>
  <si>
    <t>BẢN MÔ TẢ 
CÔNG VIỆC</t>
  </si>
  <si>
    <t xml:space="preserve">Mã số </t>
  </si>
  <si>
    <t>Ngày phát hành</t>
  </si>
  <si>
    <t>Lần chỉnh sửa, bổ sung</t>
  </si>
  <si>
    <t>Số trang</t>
  </si>
  <si>
    <r>
      <rPr>
        <b/>
        <sz val="11"/>
        <color indexed="8"/>
        <rFont val="Times New Roman"/>
        <family val="1"/>
      </rPr>
      <t xml:space="preserve">Vị trí công việc:   </t>
    </r>
    <r>
      <rPr>
        <b/>
        <i/>
        <sz val="11"/>
        <color indexed="8"/>
        <rFont val="Times New Roman"/>
        <family val="1"/>
      </rPr>
      <t xml:space="preserve">    </t>
    </r>
  </si>
  <si>
    <t>Đơn vị:</t>
  </si>
  <si>
    <t>Cơ sở tiểu học</t>
  </si>
  <si>
    <t>Nguyễn Hùng Cường | Blognhansu.net.vn | kinhcan24</t>
  </si>
  <si>
    <t>I.</t>
  </si>
  <si>
    <t>THÔNG TIN CHUNG</t>
  </si>
  <si>
    <t>1.</t>
  </si>
  <si>
    <t>Quan hệ quản lý</t>
  </si>
  <si>
    <t>a)</t>
  </si>
  <si>
    <t xml:space="preserve">Cấp trên quản lý trực tiếp: </t>
  </si>
  <si>
    <t>Tỏ trưởng/Khối trưởng</t>
  </si>
  <si>
    <t>b)</t>
  </si>
  <si>
    <t xml:space="preserve">Cấp dưới trực tiếp: </t>
  </si>
  <si>
    <t>Không có</t>
  </si>
  <si>
    <t>2.</t>
  </si>
  <si>
    <r>
      <rPr>
        <b/>
        <sz val="11"/>
        <color indexed="8"/>
        <rFont val="Times New Roman"/>
        <family val="1"/>
      </rPr>
      <t>Quan hệ công việc:</t>
    </r>
    <r>
      <rPr>
        <b/>
        <i/>
        <sz val="11"/>
        <color indexed="8"/>
        <rFont val="Times New Roman"/>
        <family val="1"/>
      </rPr>
      <t xml:space="preserve">                      </t>
    </r>
  </si>
  <si>
    <t>2.1.</t>
  </si>
  <si>
    <t xml:space="preserve">Bên trong:             </t>
  </si>
  <si>
    <t>Các tổ bộ môn/khối</t>
  </si>
  <si>
    <t>2.2.</t>
  </si>
  <si>
    <t>Bên ngoài:</t>
  </si>
  <si>
    <t>Khách hàng (phụ huynh)</t>
  </si>
  <si>
    <t>II.</t>
  </si>
  <si>
    <t>MỤC ĐÍCH CÔNG VIỆC</t>
  </si>
  <si>
    <t>Đảm bảo học sinh nắm bắt được kiến thức và trở thành con người hạnh phúc</t>
  </si>
  <si>
    <t>Đảm bảo kết quả và hiệu suất công việc cá nhân</t>
  </si>
  <si>
    <t>III.</t>
  </si>
  <si>
    <t xml:space="preserve">TRÁCH NHIỆM VÀ NHIỆM VỤ PHẢI LÀM </t>
  </si>
  <si>
    <t>KẾT QUẢ ĐẦU RA/ KPI</t>
  </si>
  <si>
    <t>Xây dựng và thực hiện kế hoạch giáo dục, dạy học</t>
  </si>
  <si>
    <t>Xây dựng kế hoạch dạy học theo chương trình dạy học và chuẩn kiến thức kỹ năng</t>
  </si>
  <si>
    <t>Bản kế hoạch dạy học</t>
  </si>
  <si>
    <t>Xây dựng kế hoạch giảng dạy mũi nhọn (nếu được phân công)</t>
  </si>
  <si>
    <t>Xây dựng kế hoạch, giáo dục</t>
  </si>
  <si>
    <t>B</t>
  </si>
  <si>
    <t>Góp ý, cung cấp nội dung cho việc nghiên cứu, soạn thảo chương trình mới</t>
  </si>
  <si>
    <t>Tiếp nhận chương trình đào tạo mới</t>
  </si>
  <si>
    <t>Triển khai giảng dạy thử nghiệm chương trình mới</t>
  </si>
  <si>
    <t>Tập hợp số liệu, bàn giao kết quả thử nghiệm cho các bên liên quan</t>
  </si>
  <si>
    <t>C</t>
  </si>
  <si>
    <t>Tiếp nhận thông tin, tham gia công tác lập kế hoạch tổ chức sự kiện</t>
  </si>
  <si>
    <t>Tiến hành triển khai các công việc tổ chức sự kiện theo sự phân công</t>
  </si>
  <si>
    <t>D</t>
  </si>
  <si>
    <t>Nhận phân công, lịch đứng lớp</t>
  </si>
  <si>
    <t>Soạn giáo án, chuẩn bị công cụ dụng cụ dạy học</t>
  </si>
  <si>
    <t>Nộp giáo án trước buổi dạy 5 ngày</t>
  </si>
  <si>
    <t>Lên lớp, sử dụng công dụng cụ dạy học, tiến hành giảng dạy chuyên môn</t>
  </si>
  <si>
    <t>Quản lý, theo dõi học sinh trong nhà trường, trao đổi thông tin với gia đình học sinh về tình hình học tập của học sinh</t>
  </si>
  <si>
    <t>Lưu trữ và bảo quản hồ sơ giảng dạy, giáo dục cá nhân</t>
  </si>
  <si>
    <t>E</t>
  </si>
  <si>
    <t>Truyền thông, thu hút, thông báo các hoạt động, sự kiện cho học sinh</t>
  </si>
  <si>
    <t>Phụ lục KPI</t>
  </si>
  <si>
    <t>Quản lý, tập hợp, giám sát, hỗ trợ, hướng dẫn học sinh trong các hoạt động trải nghiệm</t>
  </si>
  <si>
    <t>F</t>
  </si>
  <si>
    <t>Kiểm tra, giám sát và đánh giá kết quả học tập của HS</t>
  </si>
  <si>
    <t>Phiếu đánh giá, bài kiểm tra</t>
  </si>
  <si>
    <t>Thực hiện công tác thi đua khen thưởng, kỷ luật, chế độ chính sách, quyền và lợi ích chính đáng cho học sinh</t>
  </si>
  <si>
    <t>Lập hồ sơ quản lý, theo dõi quá trình học tập, tu dưỡng và rèn luyện của học sinh</t>
  </si>
  <si>
    <t>Hồ sơ học sinh</t>
  </si>
  <si>
    <t>G</t>
  </si>
  <si>
    <t>Tham gia hoạt động chuyên môn tổ, trường</t>
  </si>
  <si>
    <t>Dự giờ, góp ý, chia sẽ với giáo viên khác theo quy định</t>
  </si>
  <si>
    <t>Phiếu dự giờ</t>
  </si>
  <si>
    <t xml:space="preserve">Tham gia các lớp bồi dưỡng, tập huấn chuyên môn nghiệp vụ; Học tập nâng cao trình độ chuyên môn nghiệp vụ; Thực hiện công tác tự học, tự bồi dưỡng </t>
  </si>
  <si>
    <t>Bài thu hoạch, báo cáo sau đào tạo tập huấn</t>
  </si>
  <si>
    <t>Tham gia các hoạt động chính trị, xã hội tại địa phương, thực hiện nhiệm vụ phổ cập giáo dục;</t>
  </si>
  <si>
    <t>H</t>
  </si>
  <si>
    <t>Thực hiện các công việc khác theo yêu cầu của quản lý trực tiếp và nhà trường bao gồm nhưng không giới hạn</t>
  </si>
  <si>
    <t>Duy trì an ninh, an toàn, vệ sinh lao động, PCCC, kỷ luật lao động trong nhóm và nhà trường</t>
  </si>
  <si>
    <t>Hoàn thành công việc</t>
  </si>
  <si>
    <t>Gặp gỡ, trao đổi với gia đình và các lực lượng xã hội về giáo dục học sinh, phát triển nhà trường và huy động sự tham gia đóng góp của cộng đồng (xã hội hóa)</t>
  </si>
  <si>
    <t>I</t>
  </si>
  <si>
    <t>Báo cáo kết quả công việc</t>
  </si>
  <si>
    <t>Báo cáo kế hoạch tuần và tháng và đột xuất</t>
  </si>
  <si>
    <t>IV.</t>
  </si>
  <si>
    <t xml:space="preserve">QUYỀN HẠN </t>
  </si>
  <si>
    <t>Quyền đề xuất</t>
  </si>
  <si>
    <t>Money - Tài chính</t>
  </si>
  <si>
    <t>Man - Con người</t>
  </si>
  <si>
    <t>Đề xuất/ tham mưu sử dụng con người trong nhà trường</t>
  </si>
  <si>
    <t>Machine - Máy móc</t>
  </si>
  <si>
    <t>Đề xuất/ tham mưu sử dụng máy móc, dụng cụ trong nhà trường</t>
  </si>
  <si>
    <t>Material - Nguyên vật liệu</t>
  </si>
  <si>
    <t>Đề xuất/ tham mưu sử dụng nguyên vật liệu trong nhà trường</t>
  </si>
  <si>
    <t>Method - Cách thức triển khai công việc</t>
  </si>
  <si>
    <t>Đề xuất/ tham mưu cách thức triển khai công việc</t>
  </si>
  <si>
    <t>Quyền quyết định</t>
  </si>
  <si>
    <t>Quyết định sử dụng máy móc, dụng cụ được phân bổ</t>
  </si>
  <si>
    <t>Quyết định  sử dụng nguyên vật liệu được phân bổ theo hạn mức</t>
  </si>
  <si>
    <t>Quyết định một phần cách thức triển khai công việc</t>
  </si>
  <si>
    <t>Từ chối thực thi công việc nếu vi phạm luật hoặc an toàn lao động</t>
  </si>
  <si>
    <t>V.</t>
  </si>
  <si>
    <t>ĐIỀU KIỆN LÀM VIỆC</t>
  </si>
  <si>
    <t xml:space="preserve">Thời gian làm việc: </t>
  </si>
  <si>
    <t>Từ 8h - 12h và 13h - 17h</t>
  </si>
  <si>
    <t xml:space="preserve">Điều kiện môi trường làm việc: </t>
  </si>
  <si>
    <t>Văn phòng</t>
  </si>
  <si>
    <t>3.</t>
  </si>
  <si>
    <t>Được trang bị</t>
  </si>
  <si>
    <t>Máy tính, dụng cụ làm việc</t>
  </si>
  <si>
    <t>VI.</t>
  </si>
  <si>
    <t>TIÊU CHUẨN VỊ TRÍ</t>
  </si>
  <si>
    <t>Yêu cầu cơ bản</t>
  </si>
  <si>
    <t>1.1.</t>
  </si>
  <si>
    <t>Trình độ đào tạo</t>
  </si>
  <si>
    <t>Trung cấp</t>
  </si>
  <si>
    <t>1.2.</t>
  </si>
  <si>
    <t>Tin học</t>
  </si>
  <si>
    <t>1.3.</t>
  </si>
  <si>
    <t>Ngoại ngữ</t>
  </si>
  <si>
    <t>Tiếng Anh giao tiếp</t>
  </si>
  <si>
    <t>1.4.</t>
  </si>
  <si>
    <t>Kinh nghiệm</t>
  </si>
  <si>
    <t>Yêu cầu năng lực chuyên môn</t>
  </si>
  <si>
    <t>Bậc 1</t>
  </si>
  <si>
    <t>Bậc 2</t>
  </si>
  <si>
    <t>Bậc 3</t>
  </si>
  <si>
    <t>Bậc 4</t>
  </si>
  <si>
    <t>Bậc 5</t>
  </si>
  <si>
    <t>2.1</t>
  </si>
  <si>
    <t>Kiến thức</t>
  </si>
  <si>
    <t>2.2</t>
  </si>
  <si>
    <t>Kỹ năng</t>
  </si>
  <si>
    <t>2.3</t>
  </si>
  <si>
    <t>Thái độ</t>
  </si>
  <si>
    <t>2.4</t>
  </si>
  <si>
    <t>Khác: ( chứng chỉ nghề)</t>
  </si>
  <si>
    <t>Yêu cầu về năng lực quản lý</t>
  </si>
  <si>
    <t>Ngày        tháng      năm 20</t>
  </si>
  <si>
    <t>NGƯỜI THỰC HIỆN</t>
  </si>
  <si>
    <t>TRƯỞNG BỘ PHẬN</t>
  </si>
  <si>
    <t xml:space="preserve">   PHÒNG QTNS</t>
  </si>
  <si>
    <t>TỔNG GIÁM ĐỐC</t>
  </si>
  <si>
    <t>Outline Kỹ thuật thiết kế và triển khai hệ thống QTNS core (lương) 3P</t>
  </si>
  <si>
    <t>Học viện Nhân sư : daotaonhansu.net/3ps</t>
  </si>
  <si>
    <t>I. Tổng quan</t>
  </si>
  <si>
    <t>Buổi 1</t>
  </si>
  <si>
    <t>Các bài toán  và lý thuyết xây dựng hệ thống Quản trị Nhân sự</t>
  </si>
  <si>
    <t>Buổi 2</t>
  </si>
  <si>
    <t>Lý thuyết tổng quan về Hệ thống QTNS core (lương) 3P</t>
  </si>
  <si>
    <t xml:space="preserve">II. Giai đoạn 1 - Xây dựng bản đồ chiến lược </t>
  </si>
  <si>
    <t>Buổi 3</t>
  </si>
  <si>
    <t>Lý thuyết về Quản trị chiến lược trên góc nhìn Quản trị Nhân sự</t>
  </si>
  <si>
    <t>Lý thuyết xong, lớp sẽ cùng thảo luận lựa chọn mô hình doanh nghiệp giả định do học viên đăng ký để thực hành. Cụ thể, học viên đăng ký mô hình giả định sẽ đóng vai CEO và cung cấp các thông tin giả định về doanh nghiệp cần có để xây hệ thống như tên, lĩnh vực, sơ đồ tổ chức, quy mô. Sau khi có mô hình giả định, CEO sẽ tuyển các trưởng phòng phụ trách các bộ phận trong sơ đồ để thành lập hội đồng tái cấu trúc hệ thống. Cuối cùng các thành viên lớp sẽ hỏi đáp các thông tin khác về mô hình và cùng đưa ra các thông tin giả định bổ sung.</t>
  </si>
  <si>
    <t>Hội đồng tái cấu trúc hệ thống và các thành viên trong lớp sẽ thực hành Từng bước một theo sự dẫn dắt của HLV thông qua các câu hỏi và biểu mẫu. Các câu hỏi của HLV gắn liền với lý thuyết và mô hình giả định.</t>
  </si>
  <si>
    <t>Buổi 4</t>
  </si>
  <si>
    <t>Thực hành lên dòng chảy ý tưởng chiến lược</t>
  </si>
  <si>
    <t>Học viên sẽ cùng HLV xác định:
- Điểm mạnh – yếu, cơ hội thách thức của công ty
- Hoài bão; Tầm nhìn; Sứ mệnh của công ty
- Chiến lược tổng thể của công ty
- Chiến lược sản phẩm (dòng sản phẩm – SBU)
- Chiến lược phát triển thị trường sản phẩm cho từng dòng sản phẩm
- Giá trị cốt lõi của sản phẩm
- Chiến lược cạnh tranh thông qua giá trị cốt lõi của sản phẩm
- Chiến lược nhân sự và các chiến lược khác phục vụ cho chiến lược cạnh tranh
Các thông tin sẽ do học viên tham gia tình huống giả định tưởng tưởng ra.
Mục tiêu: Để học viên hiểu về chiến lược và biết cách xác định, lấy thông tin khi xây dựng hệ thống</t>
  </si>
  <si>
    <t>3.1</t>
  </si>
  <si>
    <t>Xác định mô hình doanh nghiệp giả đinh</t>
  </si>
  <si>
    <t>3.2</t>
  </si>
  <si>
    <t>Họp hội đồng chiến lược lên dòng chảy ý tưởng chiến lược</t>
  </si>
  <si>
    <t>Buổi 5</t>
  </si>
  <si>
    <t>Thực hành lên bản đồ chiến lược theo phương BSC</t>
  </si>
  <si>
    <t>Học viên (CEO, các thành viên hội đồng chiến lược, quan sát viên) tiếp tục cùng HLV xác định bản đồ chiến lược theo phương pháp BSC bằng:
- Dựa vào các ý tưởng chiến lược của buổi 1, hội đồng chiến lược sẽ tiến hành xây dựng Bản đồ chiến lược và thống nhất các mục tiêu chiến lược.
Tìm ra câu trả lời cho các câu hỏi:
- Để đạt được sứ mệnh công ty cần phải đạt được gì?
- Để đạt được chiến lược, công ty cần đạt được gì đầu tiên?
- Để đạt được lợi nhuận, công ty cần đạt được gì?
…
Mục tiêu: Thông qua việc xác định bản đồ chiến lược, học viên sẽ có cái nhìn tổng quan về các chiến lược và mối liên kết giữa các chiến lược. Từ đó học viên hiểu hơn chiến lược, hiểu hơn cách suy nghĩ của từng bộ phận. Lúc này học viên sẽ có tư duy của CEO</t>
  </si>
  <si>
    <t>Mỗi lần thực hành xong, các học viên sẽ nhận được sản phẩm của từng buổi để về ứng dụng cho tổ chức. Buổi sau, học viên có câu hỏi sẽ trao đổi trực tiếp với HLV và các thành viên trong lớp về các tình huống mình gặp phải.</t>
  </si>
  <si>
    <t>III. Giai đoạn 2 - Tái cơ cấu tổ chức</t>
  </si>
  <si>
    <t>Buổi 6</t>
  </si>
  <si>
    <t>Lý thuyết về cơ cấu tổ chức</t>
  </si>
  <si>
    <t>Hội đồng tái cấu trúc Hệ thống tạm dừng để quay trở lại ôn lý thuyết, thống nhất các thuật ngữ để sau đó tiếp tục họp.</t>
  </si>
  <si>
    <t>Các thành viên hội đồng và lớp học tiếp tục thực hành theo từng bước một với sự dẫn dắt và đặt câu hỏi cho các học viên.</t>
  </si>
  <si>
    <t>Buổi 7</t>
  </si>
  <si>
    <t>Thực hành xác định chuỗi giá trị và sơ đồ tổ chức</t>
  </si>
  <si>
    <t>Buổi 8</t>
  </si>
  <si>
    <t>Thực hành xây dựng ma trận chức năng, quyền hạn và phối hợp</t>
  </si>
  <si>
    <t>Buổi 9</t>
  </si>
  <si>
    <t>Thực hành xác định cơ cấu tổ chức bộ phận và mô tả công việc các vị trí</t>
  </si>
  <si>
    <t>IV. Giai đoạn 3 - Xây dựng hệ thống đánh giá giá trị công việc và thang lương P1</t>
  </si>
  <si>
    <t>Buổi 10</t>
  </si>
  <si>
    <t>Lý thuyết về Hệ thống đánh giá giá trị công việc và thang lương P1</t>
  </si>
  <si>
    <t>Buổi 11</t>
  </si>
  <si>
    <t>Thực hành Xác định các yếu tố đánh giá giá trị công việc</t>
  </si>
  <si>
    <t>Buổi 12</t>
  </si>
  <si>
    <t>Tiến hành đánh giá và sắp xếp giá trị công việc</t>
  </si>
  <si>
    <t>Buổi 13</t>
  </si>
  <si>
    <t>Thực hành xây dựng thang lương (P1) theo giá trị công việc</t>
  </si>
  <si>
    <t>V. Giai đoạn 4 - Xây dựng hệ thống QT hiệu suất công việc</t>
  </si>
  <si>
    <t>Buổi 14</t>
  </si>
  <si>
    <t>Lý thuyết về hệ thống Quản trị hiệu suất theo phương pháp BSC</t>
  </si>
  <si>
    <t>Buổi 15</t>
  </si>
  <si>
    <t>Thực hành Xác định KPI chiến lược (KPI CEO)</t>
  </si>
  <si>
    <t>- Từ các mục tiêu chiến lược, hội đồng chiến lược sẽ xây dựng thẻ điểm cân bằng và thống nhất mục tiêu của năm.
Tìm ra câu trả lời cho các câu hỏi:
- Mục tiêu lợi nhuận công ty năm tới là gì? tại sao lại có con số vậy? Tỷ lệ lợi nhuận so với doanh số là bao nhiêu? Tham chiếu năm trước thế nào? Tại sao lại đặt mục tiêu vậy?
- Để đạt được lợi nhuận vậy, cần doanh số thế nào? 
…</t>
  </si>
  <si>
    <t>Buổi 16</t>
  </si>
  <si>
    <t>Thực hành hoàn thiện thẻ điểm cân bằng BSC và xây dựng thư viện KPI bộ phận</t>
  </si>
  <si>
    <t>- Tiến hành phân bổ KPI xuống các phòng ban và tìm kiếm các KPI nhiệm vụ
Tìm ra câu trả lời cho các câu hỏi:
1. Chức năng, nhiệm vụ phòng mình phụ trách? CEO có mong muốn gì khi lập ra phòng ban này?
2. Quy trình để thực hiện các nhiệm vụ, chức năng trên?
3. Từng công việc trong quy trình, bộ phận có vấn đề gì? Cần kiểm soát cái gì?
4. Trọng số của các nhóm chỉ tiêu phòng mình ntn? (cho điểm). Trọng số của các thành phần trong các nhóm đó ntn? (cho điểm)
5. Phòng mình phụ trách có những vị trí nào? Phân bổ các công việc cho các vị trí đó?</t>
  </si>
  <si>
    <t>Sau khi hoàn thiện BSC công ty và phân bổ KPI xuống bộ phận. Hội đồng chiến lược sẽ giải tán. Lớp sẽ lựa chọn 1 bộ phận để thực hành. Lúc này HLV sẽ cùng với học viên giả định là trưởng bộ phận và cùng tiến hành xây KPI cho các vị trí.
Dự kiến lớp sẽ hoàn thiện 1 vị trí TP và 1 vị trí Nhân viên</t>
  </si>
  <si>
    <t>Buổi 17</t>
  </si>
  <si>
    <t>Thực hành Xây dựng thư viện KPI phòng ban và hoàn thiện KPI các vị trí</t>
  </si>
  <si>
    <t>Tìm ra câu trả lời cho các câu hỏi:
- Bảng KPI đã tìm ra ở trước, còn thiếu nhiệm vụ gì so với MTCV mới?
- Với nhiệm vụ mới đó, cần có KPI gì?
- Để thu gọn các KPI &lt;= 8, chúng ta nên bỏ KPI gì?
- Chúng ta nên có mấy bậc KPI?
- KPI trung bình chúng ta đã tìm ra có phải tương ứng với bậc có điểm năng lực trung bình
- …</t>
  </si>
  <si>
    <t>VI. Giai đoạn 5 - Xây dựng hệ thống QT năng lực</t>
  </si>
  <si>
    <t>Buổi 18</t>
  </si>
  <si>
    <t>Lý thuyết về Hệ thống Quản trị Năng lực</t>
  </si>
  <si>
    <t>Buổi 19</t>
  </si>
  <si>
    <t>Thực hành xác định, định nghĩa, phân mức độ năng lực lõi</t>
  </si>
  <si>
    <t>Buổi 20</t>
  </si>
  <si>
    <t>Thực hành Xác định năng lực thực thi chiến lược</t>
  </si>
  <si>
    <t>Buổi 21</t>
  </si>
  <si>
    <t>Thực hành Rút gọn và chốt khung năng lực vị trí</t>
  </si>
  <si>
    <t>VII. Giai đoạn 6 - Xây dựng hệ thống Đãi ngộ 3P</t>
  </si>
  <si>
    <t>Buôi 22</t>
  </si>
  <si>
    <t>Lý thuyết về hệ thống đãi ngộ 3p - Total Reward</t>
  </si>
  <si>
    <t>Buổi 23</t>
  </si>
  <si>
    <t>Xây dựng quy chế lương 3P cho bộ phận</t>
  </si>
  <si>
    <t>Tìm ra câu trả lời cho các câu hỏi:
- Có những ai đang làm? Phân bậc cho các nhân viên trong phòng?
- Chi phí cho phòng là gì? 
- Tổng thu nhập trung bình cho vị trí A trong công ty là bao nhiêu?
- Lương cơ bản đóng BHXH cho vị trí ra sao?
- So với vị trí có mức độ thấp nhất, vị trí A có mức độ quan trọng + độ khó bằng mấy lần?
- Mức lương P1 cho vị trí thấp nhất là bao nhiêu?
- Tổng thu nhập cho các vị trí này trên thị trường là bao nhiêu?
- KPI hiện tại của vị trí A có những chỉ số nào? Và bao nhiêu?
- Năng lực của vị trí A có là gì?</t>
  </si>
  <si>
    <t>Buổi 24</t>
  </si>
  <si>
    <t>Tổng hợp hoàn thiện, tính toán định biên, tối ưu chính sách lương 3P theo luật</t>
  </si>
  <si>
    <t>Cuối khóa, các học viên sẽ nhận lại sản phẩm được đóng gói cùng với kinh nghiệm triển khai trên mô hình giả định doanh nghiệp. Các buổi thực hành giống như các buổi tư vấn của chuyển gia trên thực tế các công ty.
Trong trường hợp học viên có nhiều thắc mắc và tra đổi, số buổi học có thể nhiều hơn.</t>
  </si>
  <si>
    <t>HỆ THỐNG QUẢN TRỊ NHÂN SỰ BÀI BẢN</t>
  </si>
  <si>
    <t>Nguồn: Nguyễn Hùng Cường | kinhcan24 | blognhansu.net.vn</t>
  </si>
  <si>
    <t>Version 2.3</t>
  </si>
  <si>
    <t>Update: 9/10/2021</t>
  </si>
  <si>
    <t>Xây chiến lược Cty và chiến lược NS</t>
  </si>
  <si>
    <t>Xây dựng Bản đồ chiến lược</t>
  </si>
  <si>
    <t>Xác định các quy trình tổng</t>
  </si>
  <si>
    <t>Xây dựng thương hiệu tuyển dụng, Employee Branding</t>
  </si>
  <si>
    <t>Xây dựng Khung năng lực thực hiện chiến lược</t>
  </si>
  <si>
    <t>Xây dựng Sơ đồ tổ chức phục vụ chiến lược</t>
  </si>
  <si>
    <t>Xây dựng BSC / KPI CEO</t>
  </si>
  <si>
    <t>Xác định ngân sách phân bổ, dự kiến định biên nhân sự</t>
  </si>
  <si>
    <t>Xây dựng hệ thống theo dõi lưu trữ data nhân sự</t>
  </si>
  <si>
    <t>Hoàn hiện hệ thống nhận diện văn hóa</t>
  </si>
  <si>
    <t>Xác định các điểm giới hạn an toàn chiến lược</t>
  </si>
  <si>
    <t>Xác định lộ trình chức danh và chuyên môn</t>
  </si>
  <si>
    <t>Hoàn thiện hệ thống bảo mật thông tin</t>
  </si>
  <si>
    <t>Xác định từ khóa/ tính cách tổ chức</t>
  </si>
  <si>
    <t>Xác định các quy trình bộ phận</t>
  </si>
  <si>
    <t>Xác định bộ từ điển năng lực</t>
  </si>
  <si>
    <t>Sơ đồ và chức năng bộ phận</t>
  </si>
  <si>
    <t>Xác đinh thư viện KPI bộ phận</t>
  </si>
  <si>
    <t>Xác định triết lý tổ chức</t>
  </si>
  <si>
    <t>Xác định lưu đồ phối hợp công việc</t>
  </si>
  <si>
    <t>Xác định ma trận phân quyền và phối hợp công việc, trao đổi thông tin</t>
  </si>
  <si>
    <t>Xác định hoài bão, tầm nhìn, sứ mệnh tổ chức</t>
  </si>
  <si>
    <t>QT chi tiết vị trí</t>
  </si>
  <si>
    <t>Yêu cầu năng lực vị trí/ Tiêu chuẩn tuyển dụng</t>
  </si>
  <si>
    <t>Mô tả công việc vị trí</t>
  </si>
  <si>
    <t>KPI các vị trí</t>
  </si>
  <si>
    <t>Định biên dựa trên thời lượng và đầu công việc</t>
  </si>
  <si>
    <t>Xác định quan điểm quản trị cho từng mảng, đầu việc</t>
  </si>
  <si>
    <t>Xây dựng quy định/ quy chế thực hiện các công việc</t>
  </si>
  <si>
    <t>Quy chế đánh giá nâng lương</t>
  </si>
  <si>
    <t>Đánh giá giá trị công việc</t>
  </si>
  <si>
    <t>Xây dựng quy chế đánh giá hiệu quả công việc</t>
  </si>
  <si>
    <t>Định biên dựa trên KPI/ khối lượng công việc</t>
  </si>
  <si>
    <t>Đưa quan điểm vào trong các quy chế, quy định</t>
  </si>
  <si>
    <t>Hệ thống lương 3P - Quy chế lương thưởng</t>
  </si>
  <si>
    <t>Định biên dựa trên chi phí</t>
  </si>
  <si>
    <t>Xây dựng quy chế đãi ngộ ESOP, SO</t>
  </si>
  <si>
    <t>Hoàn thiện chương trình đào tạo hội nhập</t>
  </si>
  <si>
    <t>Xây dựng nguồn tuyển dụng</t>
  </si>
  <si>
    <t>Xây dựng chương trình đào tạo năng lực</t>
  </si>
  <si>
    <t>Xây dựng quy chế bổ nhiệm, bãi nhiệm</t>
  </si>
  <si>
    <t>Xây dựng quy chế đãi ngộ khác</t>
  </si>
  <si>
    <t>University Tour</t>
  </si>
  <si>
    <t>Chương trình đào tạo cán bộ nguồn</t>
  </si>
  <si>
    <t>Xây dựng chương trình đào tạo văn hóa/ teambuilding</t>
  </si>
  <si>
    <t>Chương trình đào tạo cán bộ key</t>
  </si>
  <si>
    <t>Xây dựng chương trình quản trị tri thức</t>
  </si>
  <si>
    <t xml:space="preserve">Thành lập học viện </t>
  </si>
  <si>
    <t>Thành lập các khu vực chuyển hóa tri thức</t>
  </si>
  <si>
    <t>LƯƠNG</t>
  </si>
  <si>
    <t>SƠ ĐỒ XÂY DỰNG HỆ THỐNG THU NHẬP (LƯƠNG) 3P</t>
  </si>
  <si>
    <t>Pan1: Nếu lên bậc cũng phải đánh giá năng lực thì P2 nhập vào với P1 và chỉ cần phân ngạch phân bậc là được</t>
  </si>
  <si>
    <t>Nguyễn Hùng Cường | Kinhcan24 | Blognhansu.net.vn</t>
  </si>
  <si>
    <t>Phương án trả lương</t>
  </si>
  <si>
    <t>P3</t>
  </si>
  <si>
    <t>Khách hàng trả tiền</t>
  </si>
  <si>
    <t>Công ty được</t>
  </si>
  <si>
    <t>Nhân viên được</t>
  </si>
  <si>
    <t>Thực trả</t>
  </si>
  <si>
    <t>Ghi chú</t>
  </si>
  <si>
    <t>Thưởng cuối năm</t>
  </si>
  <si>
    <t>Cấp bậc / mức lương</t>
  </si>
  <si>
    <t>Lương năng lực</t>
  </si>
  <si>
    <t>Chỉ số KQCV</t>
  </si>
  <si>
    <t>Thưởng hiệu suất</t>
  </si>
  <si>
    <t>Phụ cấp</t>
  </si>
  <si>
    <t>Thưởng doanh số</t>
  </si>
  <si>
    <t>Chia %</t>
  </si>
  <si>
    <t>Thu nhập</t>
  </si>
  <si>
    <t>%DS</t>
  </si>
  <si>
    <t>Nhân viên bậc 1</t>
  </si>
  <si>
    <t>4 tr</t>
  </si>
  <si>
    <t>80 điểm</t>
  </si>
  <si>
    <t>2 triệu hoặc pan #</t>
  </si>
  <si>
    <t>Khoán 1</t>
  </si>
  <si>
    <t>10 trieu</t>
  </si>
  <si>
    <t>6 triệu</t>
  </si>
  <si>
    <t>4 triệu (40%)</t>
  </si>
  <si>
    <t>4 triệu</t>
  </si>
  <si>
    <t>Khách trả tiền mới chia</t>
  </si>
  <si>
    <t>LƯƠNG P1</t>
  </si>
  <si>
    <t>P2 = % x P1</t>
  </si>
  <si>
    <t>P3 = % x P1</t>
  </si>
  <si>
    <t>Phụ cấp / Phúc lợi</t>
  </si>
  <si>
    <t>% Doanh số</t>
  </si>
  <si>
    <t>Nhân viên bậc 2</t>
  </si>
  <si>
    <t>Khoán 2</t>
  </si>
  <si>
    <t>3,2 triệu</t>
  </si>
  <si>
    <t>Khách trả tiền mới chia + Giữ lại 20% thực trả của nhân viên</t>
  </si>
  <si>
    <t>9, 6 triệu</t>
  </si>
  <si>
    <t>Cao cấp</t>
  </si>
  <si>
    <t>Cấp 1 / nhân viên</t>
  </si>
  <si>
    <t>Cấp 2 / cấp chuẩn</t>
  </si>
  <si>
    <t>Cấp 3 / CV cao cấp</t>
  </si>
  <si>
    <t>Cấp 4 / Chuyên gia</t>
  </si>
  <si>
    <t>Cấp 5 / CG cao cấp</t>
  </si>
  <si>
    <t>Nhân viên bậc 3</t>
  </si>
  <si>
    <t>Lương 1</t>
  </si>
  <si>
    <t>0 (0%)</t>
  </si>
  <si>
    <t>2 triệu</t>
  </si>
  <si>
    <t>1,6 triệu</t>
  </si>
  <si>
    <t>Công ty giữ 20% thưởng KPI</t>
  </si>
  <si>
    <t>4, 8 triệu</t>
  </si>
  <si>
    <t>Quản lý/ CG</t>
  </si>
  <si>
    <t>Chuyên viên bậc 1</t>
  </si>
  <si>
    <t>5 triệu</t>
  </si>
  <si>
    <t>Lương 2</t>
  </si>
  <si>
    <t>Công ty giữ 20% của tổng thu nhập</t>
  </si>
  <si>
    <t>Chuyên viên</t>
  </si>
  <si>
    <t>Chuyên viên bậc 2</t>
  </si>
  <si>
    <t>Nhân viên</t>
  </si>
  <si>
    <t>Chuyên viên cao cấp</t>
  </si>
  <si>
    <t>Theo cá nhân</t>
  </si>
  <si>
    <t>Chú ý:</t>
  </si>
  <si>
    <t>Với phương án khoán % chia cao nhưng không có lương</t>
  </si>
  <si>
    <t>CÁCH TRIỂN KHAI XÂY DỰNG LƯƠNG 3P</t>
  </si>
  <si>
    <t>Chuyên gia</t>
  </si>
  <si>
    <t>7 triệu</t>
  </si>
  <si>
    <t>Với phương án lương % chia thấp nhưng có lương</t>
  </si>
  <si>
    <t>Chiến lược Cty</t>
  </si>
  <si>
    <t>Kế hoạch năm của Bộ phận</t>
  </si>
  <si>
    <t>Pan2:</t>
  </si>
  <si>
    <t>Chính sách nâng lương: lên theo thâm niên</t>
  </si>
  <si>
    <t>Lên theo việc đánh giá năng lực</t>
  </si>
  <si>
    <t>Chuyên gia cao cấp</t>
  </si>
  <si>
    <t>8 triệu</t>
  </si>
  <si>
    <t>Nếu tách ra việc phân bậc và lên cấp khác nhau thì lên bậc sẽ đơn giản như tính thâm niên. Còn lên cấp thì phải ĐG.</t>
  </si>
  <si>
    <t>Trưởng nhóm</t>
  </si>
  <si>
    <t>Theo nhóm</t>
  </si>
  <si>
    <t>= a% x tổng nhân viên x thưởng hiệu suất</t>
  </si>
  <si>
    <t>Trưởng phòng</t>
  </si>
  <si>
    <t>Theo phòng</t>
  </si>
  <si>
    <t>CHÚNG TA CHỌN PHƯƠNG ÁN TRẢ LƯƠNG CHO NHÂN VIÊN NÀO?</t>
  </si>
  <si>
    <t>Mục tiêu của bộ phận</t>
  </si>
  <si>
    <t>Mục tiêu của cá nhân</t>
  </si>
  <si>
    <t>Hệ thống KPIs cá nhân</t>
  </si>
  <si>
    <t>Thưởng định kỳ</t>
  </si>
  <si>
    <t>Phó giám đốc</t>
  </si>
  <si>
    <t>Theo khối</t>
  </si>
  <si>
    <t>Mục tiêu Cty</t>
  </si>
  <si>
    <t>Giám đốc</t>
  </si>
  <si>
    <t>Theo công ty</t>
  </si>
  <si>
    <t>Thưởng theo lương</t>
  </si>
  <si>
    <t>Quy trình công việc</t>
  </si>
  <si>
    <t>Khung năng lực chiến lược</t>
  </si>
  <si>
    <t>Từ điển năng lực</t>
  </si>
  <si>
    <t>Phân cấp / chức danh</t>
  </si>
  <si>
    <t>P1 và P2 dùng để xây dựng lộ trình nghề nghiệp</t>
  </si>
  <si>
    <t>Nhận thức công việc (ASK)</t>
  </si>
  <si>
    <t>Năng lực cá nhân</t>
  </si>
  <si>
    <t>Lương theo năng lực</t>
  </si>
  <si>
    <t>Cấp 1</t>
  </si>
  <si>
    <t>Cấp 2</t>
  </si>
  <si>
    <t>Chuỗi giá trị</t>
  </si>
  <si>
    <t>Cơ cấu tổ chức</t>
  </si>
  <si>
    <t>Mô tả công việc</t>
  </si>
  <si>
    <t>Cấp 3</t>
  </si>
  <si>
    <t>Cấp 4</t>
  </si>
  <si>
    <t>Cấp 5</t>
  </si>
  <si>
    <t xml:space="preserve">Giá trị công việc </t>
  </si>
  <si>
    <t>Lương thị trường</t>
  </si>
  <si>
    <t>Tổng quỹ lương cho phép</t>
  </si>
  <si>
    <t>Lương theo vị trí</t>
  </si>
  <si>
    <t>Đánh giá công việc</t>
  </si>
  <si>
    <t>LỘ TRÌNH THĂNG TIẾN THEO CHỨC DANH</t>
  </si>
  <si>
    <t>Chỉ tiêu đánh giá</t>
  </si>
  <si>
    <t>Ngạch cao cấp</t>
  </si>
  <si>
    <t>GD</t>
  </si>
  <si>
    <t>LỘ TRÌNH CÔNG DANH</t>
  </si>
  <si>
    <t>PGD</t>
  </si>
  <si>
    <t>Ngạch Quản lý</t>
  </si>
  <si>
    <t>Phó Giám đốc</t>
  </si>
  <si>
    <t>TP</t>
  </si>
  <si>
    <t>Trưởng Phòng</t>
  </si>
  <si>
    <t>TN</t>
  </si>
  <si>
    <t>Ngạch NV</t>
  </si>
  <si>
    <t>Trưởng Nhóm</t>
  </si>
  <si>
    <t>bậc</t>
  </si>
  <si>
    <t>bậc phải thiết kế dài đủ 20 năm</t>
  </si>
  <si>
    <t>Chuyên gi cao cấp</t>
  </si>
  <si>
    <t>Ngạch chuyên gia</t>
  </si>
  <si>
    <t>Ngạch chuyên viên</t>
  </si>
  <si>
    <t>NV</t>
  </si>
  <si>
    <t>LỘ TRÌNH THĂNG TIẾN THEO CHUYÊN MÔN</t>
  </si>
  <si>
    <t>TỪ ĐIỂN NĂNG LỰC - PHÂN CẤP / BẬC</t>
  </si>
  <si>
    <t>Năng lực vị trí</t>
  </si>
  <si>
    <t>Chức danh</t>
  </si>
  <si>
    <t>Năng lực lõi - năng lực chung</t>
  </si>
  <si>
    <t>Chuyên viên / trưởng nhóm</t>
  </si>
  <si>
    <t>Chuyên viên Cao cấp / trưởng phòng</t>
  </si>
  <si>
    <t>Chuyên gia / PGĐ</t>
  </si>
  <si>
    <t>Chuyên gia cao cấp / GĐ</t>
  </si>
  <si>
    <t>Bậc năng lực - Bậc thợ - Level</t>
  </si>
  <si>
    <t>T.Tiền</t>
  </si>
  <si>
    <t>Lõi</t>
  </si>
  <si>
    <t>Sáng tạo</t>
  </si>
  <si>
    <t>II</t>
  </si>
  <si>
    <t>III</t>
  </si>
  <si>
    <t>V</t>
  </si>
  <si>
    <t>Am hiểu CNTT</t>
  </si>
  <si>
    <t>IV</t>
  </si>
  <si>
    <t>Có kiến thức về tập đoàn</t>
  </si>
  <si>
    <t>Có kiến thức về công ty</t>
  </si>
  <si>
    <t>A. Công việc: NHÂN SỰ</t>
  </si>
  <si>
    <t>Vị trí Tổng hợp - Chung</t>
  </si>
  <si>
    <t>Tổng hợp</t>
  </si>
  <si>
    <t>Năng lực nghề / Lộ trình chuyên môn</t>
  </si>
  <si>
    <t>Chuyên viên Cao cấp</t>
  </si>
  <si>
    <t>Kiến thức(K)</t>
  </si>
  <si>
    <t>Chứng chỉ</t>
  </si>
  <si>
    <t>CCNA</t>
  </si>
  <si>
    <t>CCNP</t>
  </si>
  <si>
    <t>CCIE</t>
  </si>
  <si>
    <t>Kiến thức nhân sự</t>
  </si>
  <si>
    <t>Kỹ năng (S)</t>
  </si>
  <si>
    <t>Giao tiếp</t>
  </si>
  <si>
    <t>Thuyết trình</t>
  </si>
  <si>
    <t>Tố chất (A)</t>
  </si>
  <si>
    <t>Thích ứng</t>
  </si>
  <si>
    <t>Hướng đích</t>
  </si>
  <si>
    <t>Phát triển người khác</t>
  </si>
  <si>
    <t>Năng lực quản lý (danh sách Byham) / Lộ trình chức danh</t>
  </si>
  <si>
    <t>Phó Giám Đốc</t>
  </si>
  <si>
    <t>Giám Đốc</t>
  </si>
  <si>
    <t>Như năng lực nhân viên ở trên</t>
  </si>
  <si>
    <t>Phải ít nhất là nhân viên bậc 2</t>
  </si>
  <si>
    <t>Phải ít nhất là chuyên viên bậc 3</t>
  </si>
  <si>
    <t>Lãnh đạo tạo ảnh hưởng</t>
  </si>
  <si>
    <t>-</t>
  </si>
  <si>
    <t>Ra quyết định</t>
  </si>
  <si>
    <t>Quản lý hiệu quả công việc</t>
  </si>
  <si>
    <t>Truyền thông</t>
  </si>
  <si>
    <t>Cá nhân</t>
  </si>
  <si>
    <t xml:space="preserve">Lên bậc có 2 phương án: 
</t>
  </si>
  <si>
    <t>Lên cấp / chức danh: phải đánh giá năng lực</t>
  </si>
  <si>
    <t>- PAN1 : chỉ cần lên theo thâm niên</t>
  </si>
  <si>
    <t>Mỗi cấp và chức danh lại có bậc. Việc lên bậc như thế nào phụ thuộc vào chính sách công ty như 2 phương án bên</t>
  </si>
  <si>
    <t>- PAN2 : lên theo năng lực</t>
  </si>
  <si>
    <t>Các câu hỏi cần được học viên trả lời trong lớp Kỹ thuật thiết kế và triển khai hệ thống QTNS core (lương) 3P</t>
  </si>
  <si>
    <t>Nội dung</t>
  </si>
  <si>
    <t>Câu hỏi của HLV</t>
  </si>
  <si>
    <t>Tài liệu</t>
  </si>
  <si>
    <t>3Ps01.3P  He thong Quan tri Nhan su Chuyen sau - mr Hung Cuong</t>
  </si>
  <si>
    <t>3Ps02.3P Tong quan He thong QTN core 3P mr Cuong can</t>
  </si>
  <si>
    <t>3Ps03 Level 3 Chien luoc theo goc nhin QT nhan su</t>
  </si>
  <si>
    <t>Ai sẽ đăng ký làm CEO và cung cấp thông tin mô hình giả định của mình?</t>
  </si>
  <si>
    <t>Tên công ty giả định?</t>
  </si>
  <si>
    <t>Lĩnh vực công ty giả định?</t>
  </si>
  <si>
    <t>Tính cách tổ chứ của tổ chức là gì?</t>
  </si>
  <si>
    <t>Triết lý tổ chức ra sao?</t>
  </si>
  <si>
    <t>Tầm nhìn công ty?</t>
  </si>
  <si>
    <t>Sứ mệnh công ty?</t>
  </si>
  <si>
    <t>Sơ đồ tổ chức hiện tại của công ty?</t>
  </si>
  <si>
    <t>Vui lòng nêu qua các chức năng chính của các bộ phận trong sơ đồ?</t>
  </si>
  <si>
    <t>Doanh thu năm trước?</t>
  </si>
  <si>
    <t>Số lượng nhân viên?</t>
  </si>
  <si>
    <t>Lợi nhuận của công ty?</t>
  </si>
  <si>
    <t>Dòng chảy các công việc (hoạt động chính) giữa các bộ phận ra sao?</t>
  </si>
  <si>
    <t>Giới thiệu thêm về công ty và sản phẩm công ty?</t>
  </si>
  <si>
    <t>CEO hãy kêu gọi các thành viên khác của lớp tham gia vào mô hình với vai các trưởng bộ phận?</t>
  </si>
  <si>
    <t>Ai muốn tham gia vào mô hình, cung cấp thêm thông tin giả định và thực hành theo mô hình?</t>
  </si>
  <si>
    <t>Anh chị và các bạn có thêm câu hỏi cho CEO?</t>
  </si>
  <si>
    <t>Phân tích SWOT:</t>
  </si>
  <si>
    <t>Công ty có điểm mạnh là gì?</t>
  </si>
  <si>
    <t>Công ty có điểm yếu là gì?</t>
  </si>
  <si>
    <t>Công ty có cơ hội là gì?</t>
  </si>
  <si>
    <t>Công ty có thách thức là gì?</t>
  </si>
  <si>
    <t>Xác đinh chiến lược tổng thể của công ty:</t>
  </si>
  <si>
    <t>SWOT, vui lòng cho biết phương án chiến lược của công ty trong chu kỳ sắp tới là gì?</t>
  </si>
  <si>
    <t>CEO chốt phương án chiến lược tới là gì?</t>
  </si>
  <si>
    <t>Vui lòng đặt ra một chủ đề chung cho phương án chiến lược đó?</t>
  </si>
  <si>
    <t>Xác định chiến lược SBU</t>
  </si>
  <si>
    <t>Chiến lược R&amp;D sản phẩm:</t>
  </si>
  <si>
    <t>Hiện tại công ty có các dòng sản phẩm là gì?</t>
  </si>
  <si>
    <t>Trong dòng sản phẩm đó thì công ty có các sản phẩm là gì?</t>
  </si>
  <si>
    <t>Trong chu kỳ chiến lược mới, công ty có định nghiên cứu và phát triển thêm dòng hay sản phẩm nào mới không?</t>
  </si>
  <si>
    <t>Các sản phẩm của công ty được nghiên cứu phát triển theo định hướng chiến lược bán nào? (Bán lẻ, bán combo, bán hỗn hợp)</t>
  </si>
  <si>
    <t>Công ty có nghiên cứu và phát triển theo định hướng chiến lược chuỗi giá trị sản phẩm? Nếu có thì đâu là sản phẩm phễu, neo, key, upsale, tái bán?</t>
  </si>
  <si>
    <t>Các sản phẩm của mình cho nhóm đối tượng khách hàng nào (B2B hay B2C)?</t>
  </si>
  <si>
    <t>Công ty có định phát triển theo hệ sinh thái sản phẩm? (đa dạng hóa đồng tâm hay khác tâm)</t>
  </si>
  <si>
    <t>Nếu có thì đâu là sản phẩm gốc, đâu là sản phẩm ứng dụng?</t>
  </si>
  <si>
    <t>Chiến lược thương hiệu:</t>
  </si>
  <si>
    <t>Kinh phí làm thương hiệu của công ty cho từng sản phẩm nhiều hay ít?</t>
  </si>
  <si>
    <t>Uy tín công ty mẹ hay dòng sản phẩm mạnh hay yếu?</t>
  </si>
  <si>
    <t>Lĩnh vực kinh doanh cho các thương hiệu là cùng lĩnh vực hay khác lĩnh vực?</t>
  </si>
  <si>
    <t>Mức độ nhận biết của khách hàng về thương hiệu là nhiều người biết hay ít người biết?</t>
  </si>
  <si>
    <t>Chiến lược vận hành:</t>
  </si>
  <si>
    <t>Quy mô và doanh thu trong chu kỳ chiến lược của dòng sản phẩm? Lớn hay nhỏ?</t>
  </si>
  <si>
    <t>CEO chốt chọn chiến vận hành là gì? Chọn holding - vận hành độc lập hay coporate - vận hành phụ thuộc?</t>
  </si>
  <si>
    <t>Chiến lược phát triển thị trường:</t>
  </si>
  <si>
    <t>Chân dung khách hàng (nhân khẩu học) cho từng dòng sản phẩm hiện tại của công ty là gì?</t>
  </si>
  <si>
    <t>Chân dung khách hàng (nhân khẩu học) cho từng dòng sản phẩm mới của công ty là gì?</t>
  </si>
  <si>
    <t>Chúng ta vẫn tiếp tục dùng các sản phẩm hiện tại bán cho thị trường hiện tại hay bán cho thị trường mới?</t>
  </si>
  <si>
    <t>Các sản phẩm mới của chúng ta sẽ được bán vào thị trường nào? hiện tại hay mới?</t>
  </si>
  <si>
    <t>Chiến lược giá:</t>
  </si>
  <si>
    <t>Tính chất cạnh tranh của thị trường cao hay thấp?</t>
  </si>
  <si>
    <t>Lĩnh vực công ty có là sản xuất hay bán lẻ?</t>
  </si>
  <si>
    <t>Nhu cầu khách hàng theo mùa vụ cao hay thấp?</t>
  </si>
  <si>
    <t>Sản phẩm độc đáo hay bình thường?</t>
  </si>
  <si>
    <t>Thời điểm gia nhập thị trường của sản phẩm?</t>
  </si>
  <si>
    <t>Loại khách hàng của sản phẩm là gì?</t>
  </si>
  <si>
    <t>Sản phẩm là bán lẻ hay combo?</t>
  </si>
  <si>
    <t>Chiến lược phân phối:</t>
  </si>
  <si>
    <t>Kênh phân phối hiện tại là kênh nào? Trực tiếp hay gián tiếp?</t>
  </si>
  <si>
    <t>Sắp tới chúng ta có định phát triển thêm kênh nào không? Kênh đó là kênh gì?</t>
  </si>
  <si>
    <t>Chiến lược xúc tiến (quảng cáo)</t>
  </si>
  <si>
    <t>Mức độ tăng trưởng (năm trước/ năm trước nữa) của sản phẩm? Lớn hơn 10% hay thấp hơn 10%</t>
  </si>
  <si>
    <t>Mức độ thị phần sản phẩm của mình  so với đối thủ lớn nhắt cùng phân khúc (Doanh thu SP của công ty/ DT Sp của đối thủ)? Lớn hơn 1 hay nhỏ hơn 1</t>
  </si>
  <si>
    <t>Chiến lược cạnh tranh:</t>
  </si>
  <si>
    <t>Tại sao khách hàng lại chọn sản phẩm của công ty mà không phải là của đối thủ cạnh tranh?</t>
  </si>
  <si>
    <t>Lợi thế sản phẩm của công ty là gì?</t>
  </si>
  <si>
    <t>Các hoạt động chính của công ty là gì?</t>
  </si>
  <si>
    <t>Cho sản phẩm chạy qua chuỗi giá trị, điểm chúng ta hơn so với đối thủ cạnh tranh cùng phân khúc là gì?</t>
  </si>
  <si>
    <t>Chiến lược cấp chức năng:</t>
  </si>
  <si>
    <t>Từ chiến lược cạnh tranh, các bộ phận sẽ có ý tưởng định làm gì để phục vụ cho chiến lược cạnh tranh?</t>
  </si>
  <si>
    <t>Bộ phận nhân sự sẽ đưa ra chiến lược nhân sự là gì?</t>
  </si>
  <si>
    <t>Bộ phận kế toán có chiến lược là gì?</t>
  </si>
  <si>
    <t>Bộ phận sản xuất sẽ có chiến lược gì?</t>
  </si>
  <si>
    <t>Viễn cảnh tài chính</t>
  </si>
  <si>
    <t>Để công ty phát triển hơn so với năm trước thì công ty cần gì?</t>
  </si>
  <si>
    <t>Cổ đông và người chủ cần gì từ tổ chức?</t>
  </si>
  <si>
    <t>Chiến lược về lợi nhuận của chúng ta là gì trong chu kỳ này?</t>
  </si>
  <si>
    <t>Để đạt được chiến lược lợi nhuận thì chúng ta cần làm gì?</t>
  </si>
  <si>
    <t>Chiến lược về bán hàng của chúng ta là gì?</t>
  </si>
  <si>
    <t>Chiến lược về chi phí của chúng ta là gì?</t>
  </si>
  <si>
    <t>Để chiến lược bán hàng thành công chúng ta sẽ làm gì?</t>
  </si>
  <si>
    <t>Để chiến lược chi phí thành công thì chúng ta định làm gì?</t>
  </si>
  <si>
    <t>Chúng ta còn định làm gì trong viễn cảnh tài chính?</t>
  </si>
  <si>
    <t>Viễn cảnh Khách hàng</t>
  </si>
  <si>
    <t>Để chiến lược doanh thu thành công thì chúng ta cần làm gì?</t>
  </si>
  <si>
    <t>Chúng ta sẽ làm gì để có thể gia tăng bảo vệ thị phần?</t>
  </si>
  <si>
    <t>Ngoài chiến lược ở trên, để chiến lược doanh thu thành công thì chúng ta cần làm gì nữa?</t>
  </si>
  <si>
    <t>Trên khía cạnh khách hàng chúng ta còn định làm gì nữa không?</t>
  </si>
  <si>
    <t>Viễn cảnh Nội bộ:</t>
  </si>
  <si>
    <t>Để các chiến lược ở 2 viễn cảnh trên thành công thì chúng ta cần gì và cần làm gì?</t>
  </si>
  <si>
    <t>Chúng ta còn định làm gì trong viễn cảnh nội bộ?</t>
  </si>
  <si>
    <t>Các bộ phận có định làm gì không trong chu kỳ chiến lược tới?</t>
  </si>
  <si>
    <t>Các chiến lược đó sinh ra để làm gì?</t>
  </si>
  <si>
    <t>Viễn cảnh Phát triển:</t>
  </si>
  <si>
    <t>Công ty cần làm gì để những chiến lược ở phía trên thành công</t>
  </si>
  <si>
    <t>Công ty có cần phải làm những gì trong viễn cảnh liên quan đến con ngừoi và nguồn lực vô hình?</t>
  </si>
  <si>
    <t>Xác định mức độ quan trọng của các viễn cảnh:</t>
  </si>
  <si>
    <t>Chúng ta có 4 viễn cảnh, nếu tổng điểm là 100 thì CEO sẽ chia cho mỗi viễn cảnh mấy điểm?</t>
  </si>
  <si>
    <t>Giữa tài chính và khách hàng thì viễn cảnh nào quan trọng hơn?</t>
  </si>
  <si>
    <t>Giữa tài chính và Nội bộ, cái nào quan trọng hơn?</t>
  </si>
  <si>
    <t>Giữa tài chính và Phát triển cái nào quan trọng hơn?</t>
  </si>
  <si>
    <t>Giữa Khách hàng và Nội bộ cái nào quan trọng hơn?</t>
  </si>
  <si>
    <t>Giữa khách hàng và Phát triển cái nào quan trọng hơn?</t>
  </si>
  <si>
    <t>Giữa Phát triển và Nội bộ thì cái nào quan trọng hơn?</t>
  </si>
  <si>
    <t>3Ps04 Level 2 Co cau to chuc cong ty</t>
  </si>
  <si>
    <t>Phân tích cơ cấu tổ chức:</t>
  </si>
  <si>
    <t>Môi trường bên ngoài của doanh nghiệp là gì? Bất ổn (Môi trường khan hiếm nguồn lực, đa dạng, phân tán và thay đổi nhanh chóng) hay Ổn định (Môi trường phong phú về nguồn lực, đồng nhất, tập trung và ổn định) ?</t>
  </si>
  <si>
    <t>Chiến lược tổng thể (cấp doanh nghiệp) là gì?
- Kinh doanh 1 sản phẩm (không đa dạng hóa sản phẩm)
- Nhiều sản phẩm cùng lĩnh vực - Đa dạng hóa đồng tâm - kiểm soát vận hành
- Nhiều sản phẩm khác lĩnh vực - Đa dạng hóa khác tâm - kiểm soát vận hành
- Nhiều sản phẩm cùng lĩnh vực - Đa dạng hóa đồng tâm - tự do vận hành
- Nhiều sản phẩm khác lĩnh vực - Đa dạng hóa khác tâm - tự do vận hành</t>
  </si>
  <si>
    <t>Chiến lược vận hành của công ty là gì? (Độc lập hay phụ thuộc)?</t>
  </si>
  <si>
    <t xml:space="preserve">Chiến lược cạnh tranh (chiến lược cấp đơn vị - SBU / PL) là gì?
- Chi phí thấp 
- Khác biệt hóa </t>
  </si>
  <si>
    <t xml:space="preserve">Quy mô công ty ? 
- Quy mô lớn 
- Quy mô nhỏ </t>
  </si>
  <si>
    <t xml:space="preserve">Ứng dụng Công nghệ trong quản lý công việc và công ty?
- Ít ứng dụng công nghệ D106
- Ứng dụng nhiều công nghệ </t>
  </si>
  <si>
    <t>Quan điểm quản trị của tổ chức?
- Nhân trị - dân chủ 
- Pháp trị - độc đoán</t>
  </si>
  <si>
    <t>Năng lực đội ngũ công ty?
- Cao
- Thấp</t>
  </si>
  <si>
    <t xml:space="preserve">Giai đoạn thành lập? 
- Mới thành lập 
- Sau một thời gian phát triển </t>
  </si>
  <si>
    <t>Địa lý công ty?
- Địa điểm tập trung 
- Địa điểm phân tán</t>
  </si>
  <si>
    <t>Quy mô sản phẩm (SX/ DV) ?
- Lớn 
- Nhỏ</t>
  </si>
  <si>
    <t>Sự giúp đỡ  ?
- BLĐ cần tư vấn, hỗ trợ quản lý 
- BLĐ không cần tư vấn, hỗ trợ quản lý</t>
  </si>
  <si>
    <t>Dự phòng kế nhiệm ?
- BLĐ có cần kế nhiệm 
- BLĐ không cần kế nhiệm</t>
  </si>
  <si>
    <t>Sau khi phân tích tổ chức xong, CEO lựa chọn cơ cấu tổ chức nào cho công ty? (Không chỉ huy hay có chỉ huy? Nếu có chỉ huy thì thống nhất 1 chỉ huy hay đa chỉ huy)</t>
  </si>
  <si>
    <t>Xác định chuỗi giá trị:</t>
  </si>
  <si>
    <t>Các hoạt động chính tạo ra giá trị cho khách hàng của công ty là gì?</t>
  </si>
  <si>
    <t>Các hoạt động đầu vào là gì?</t>
  </si>
  <si>
    <t>Các hoạt động vận hành là gì?</t>
  </si>
  <si>
    <t>Các hoạt động đầu ra là gì?</t>
  </si>
  <si>
    <t>Các hoạt động hỗ trợ các hoạt động chính là gì?</t>
  </si>
  <si>
    <t>Các hoạt động hỗ trợ Kế toán là gì?</t>
  </si>
  <si>
    <t>Các hoạt động hỗ trợ Pháp lý là gì?</t>
  </si>
  <si>
    <t>Các hoạt động hỗ trợ Cơ sở vật chất, môi trường là gì?</t>
  </si>
  <si>
    <t>Các hoạt động hỗ trợ Công nghệ là gì?</t>
  </si>
  <si>
    <t>Các hoạt động hỗ trợ Điều hành là gì?</t>
  </si>
  <si>
    <t>Các hoạt động hỗ trợ Nhân sự là gì?</t>
  </si>
  <si>
    <t>Đặt tên các bộ phận:</t>
  </si>
  <si>
    <t>Dựa vào chiến lược công ty, hãy xác định các bộ phận sẽ cần để thực thi chiến lược?</t>
  </si>
  <si>
    <t>Ngành đang có các bộ phận như thế nào?</t>
  </si>
  <si>
    <t>Đặc điểm hiện tại của doanh nghiệp (có người hiện tại để làm công việc không?)</t>
  </si>
  <si>
    <t>Dựa vào chuỗi giá trị xác định tên các bộ phận cần có cho doanh nghiệp?</t>
  </si>
  <si>
    <t>Xác định sơ đồ tổ chức</t>
  </si>
  <si>
    <t>Các bộ phận sẽ được sắp xếp thế nào?</t>
  </si>
  <si>
    <t>Sơ đồ tổ chức sau sắp xếp đã tuân theo nguyên tắc 1 quản lý quản được 7 người chưa?</t>
  </si>
  <si>
    <t>Thời gian Giám đốc hi vọng nhân viên sẽ gắn bó với tổ chức là bao nhiêu?</t>
  </si>
  <si>
    <t>Thời gian trung bình nâng lương là?</t>
  </si>
  <si>
    <t>Thời gian trung bình lên chức danh?</t>
  </si>
  <si>
    <t>Số nhân viên tối đa trong công ty để thực hiện chiến lược?</t>
  </si>
  <si>
    <t>Phân chức năng</t>
  </si>
  <si>
    <t>Sử dụng các ký hiệu  C - Chịu trách nhiệm chính, T - Tham gia, H - Hỗ trợ để phân bổ chức năng cho các bộ phận ?</t>
  </si>
  <si>
    <t>Bộ phận Kinh doanh cần làm những chức năng gì?</t>
  </si>
  <si>
    <t>Bộ phận Kỹ thuật/ sản xuất cần làm những chức năng gì?</t>
  </si>
  <si>
    <t>Phân chức quyền</t>
  </si>
  <si>
    <t>Sử dụng các ký hiệu  Quyền hạn: TM - Tham mưu, QĐ - Quyết định một phần, TQ - Toàn quyền quyết định để phân bổ quyền cho các bộ phận?</t>
  </si>
  <si>
    <t>Quyền hạn của các bộ phận về 5M: Money, Man, Material - Nguyên vật liệu, Machine - Máy móc/ công nghệ, Method - Phương pháp làm việc là như thế nào?</t>
  </si>
  <si>
    <t>Phối hợp</t>
  </si>
  <si>
    <t>Các chức năng của công ty sẽ được các bộ phận phối hợp với công ty qua ma trận RACI thế nào?</t>
  </si>
  <si>
    <t>Xác định cơ cấu tổ chức bộ phận</t>
  </si>
  <si>
    <t>Đặc điểm của bộ phận có những gì? (Quy mô, công nghệ, quan điểm, con người, địa điểm...?)</t>
  </si>
  <si>
    <t>Bạn sẽ chốt chọn định hướng cơ cấu tổ chức nào cho bộ phận?</t>
  </si>
  <si>
    <t>Mục đích hay cái đích cuối tại sao bộ phận ...(được chọn thực hành)... Được sinh ra?</t>
  </si>
  <si>
    <t>Chức năng của phòng là gì?</t>
  </si>
  <si>
    <t>Tên của các vị trí ra sao?</t>
  </si>
  <si>
    <t>Chúng ta sẽ phân bổ các chức năng thành nhiệm vụ theo C, T, H như thế nào?</t>
  </si>
  <si>
    <t>Xác định MTCV vị trí trưởng BP</t>
  </si>
  <si>
    <t>Quan hệ quản lý, cấp trên cấp dưới là vị trí nào?</t>
  </si>
  <si>
    <t>Quan hệ công việc bên trong bên ngoài ra sao?</t>
  </si>
  <si>
    <t>Mục đích hay cái đích cuối tại sao vị trí ...(được chọn thực hành)... Được sinh ra?</t>
  </si>
  <si>
    <t>Vị trí có phải lập kế hoạch không?</t>
  </si>
  <si>
    <t>Nhiệm vụ về quản trị nhân sự của vị trí này là làm những việc gì?</t>
  </si>
  <si>
    <t>Các công việc khác của vị trị là gì?</t>
  </si>
  <si>
    <t>Quyền hạn của vị trí là gì để làm được việc?</t>
  </si>
  <si>
    <t>Quyền đề xuất, quyền quyết định là gì?</t>
  </si>
  <si>
    <t>Điều kiện làm việc của vị trí là gì?</t>
  </si>
  <si>
    <t>Yêu cầu cơ bản của vị trí ra sao?</t>
  </si>
  <si>
    <t>Xác định MTCV vị trí nhân viên</t>
  </si>
  <si>
    <t>Phân tách năng lực</t>
  </si>
  <si>
    <t>Để triển khai được các chức năng của bộ phận, người thực thi cần kiến thức, kỹ năng, thái độ gì?</t>
  </si>
  <si>
    <t>3Ps05  P1  HAY, He thong danh gia gia tri cong viec va Thang luong P1</t>
  </si>
  <si>
    <t>Sơ đồ các vị trí trong tổ chức là gì?</t>
  </si>
  <si>
    <t>Các yếu tố ảnh hưởng đến giá trị công việc là gì?</t>
  </si>
  <si>
    <t>Tại sao vị trí A lại được đánh giá cao hơn vị trí B?</t>
  </si>
  <si>
    <t>Để so sánh 2 vị trí với nhau, chúng ta so sánh những gì ở đầu vào, vận hành, đầu ra, môi trường của công việc?</t>
  </si>
  <si>
    <t>Tổng hợp lại, chúng ta có những yếu tố chính ảnh hưởng đến giá trị công việc?</t>
  </si>
  <si>
    <t>Những yếu tố chính sẽ bao gồm những yếu tố phụ thành phần nào?</t>
  </si>
  <si>
    <t>Với từng yếu tố thành phần, hội đồng đánh giá sẽ cho mấy mức (cấp độ)?</t>
  </si>
  <si>
    <t>Về việc xác định mức, hội đồng đánh giá có muốn theo một đơn vị nghiên cứu (theo thang 5 likert, hoặc khác) không?</t>
  </si>
  <si>
    <t>Trong yếu tố thành phần,  mức thấp nhất  (nếu có) là gì?</t>
  </si>
  <si>
    <t>Mức cao hơn sẽ như thế nào?</t>
  </si>
  <si>
    <t>Tỷ trọng của từng nhóm yếu tố ảnh hưởng đến công việc là gì?</t>
  </si>
  <si>
    <t>Điểm của từng yếu tố thụ thành phân là bao nhiêu?</t>
  </si>
  <si>
    <t>Với từng vị trí, bạn sẽ cho bao nhiêu điểm giá trị công việc?</t>
  </si>
  <si>
    <t>Các vị trí sau khi được đánh giá giá trị công việc có điểm như thế nào?</t>
  </si>
  <si>
    <t>Chúng ta chọn phương án thang lương P1 nào? Biến đổi hay Cố định?</t>
  </si>
  <si>
    <t>Mỗi một vị trí chúng ta có bao nhiêu người?</t>
  </si>
  <si>
    <t>Quỹ lương P1 (cơ bản) công ty là bao nhiêu?</t>
  </si>
  <si>
    <t>Tổng quỹ lương công ty có là bao nhiêu?</t>
  </si>
  <si>
    <t>3Ps05 P3  BSCKPI va he thong danh gia hieu suat</t>
  </si>
  <si>
    <t>Chiến lược về lợi nhuận như thế nào là đạt kỳ vọng về số lượng, chất lượng?</t>
  </si>
  <si>
    <t>Thước đo diễn đạt lại kỳ vọng đó là gì?</t>
  </si>
  <si>
    <t>Chỉ tiêu là bao nhiêu?</t>
  </si>
  <si>
    <t>Tần suất kiểm soát thước đo đó?</t>
  </si>
  <si>
    <t>Chiến lược bán hàng để thực thi thành công thì có nhân tố hành động hay chiến thuật nào?</t>
  </si>
  <si>
    <t>Chiến lược và chiến thuật bán hàng như thế nào là đạt kỳ vọng về số lượng, chất lượng, thời gian, chi phí?</t>
  </si>
  <si>
    <t>Chiến lược chi phí để thực thi thành công thì có nhân tố hành động hay chiến thuật nào?</t>
  </si>
  <si>
    <t>Chiến lược và chiến thuật chi phí như thế nào là đạt kỳ vọng về số lượng, chất lượng, thời gian, chi phí?</t>
  </si>
  <si>
    <t>Nếu tổng điểm các chiến lược là 100 thì chúng ta sẽ cho mỗi chiến lược bao nhiêu điểm?</t>
  </si>
  <si>
    <t>Viễn cảnh khách hàng</t>
  </si>
  <si>
    <t>Chiến lược chăm sóc khách hàng để thực thi thành công thì có nhân tố hành động hay chiến thuật nào?</t>
  </si>
  <si>
    <t>Chiến lược và chiến thuật chăm sóc khách hàng như thế nào là đạt kỳ vọng về số lượng, chất lượng, thời gian, chi phí?</t>
  </si>
  <si>
    <t>Chiến lược tìm kiếm khách hàng để thực thi thành công thì có nhân tố hành động hay chiến thuật nào?</t>
  </si>
  <si>
    <t>Chiến lược và chiến thuật tìm kiếm khách hàng như thế nào là đạt kỳ vọng về số lượng, chất lượng, thời gian, chi phí?</t>
  </si>
  <si>
    <t>Chiến lược thương hiệu để thực thi thành công thì có nhân tố hành động hay chiến thuật nào?</t>
  </si>
  <si>
    <t>Chiến lược và chiến thuật thương hiệu như thế nào là đạt kỳ vọng về số lượng, chất lượng, thời gian, chi phí?</t>
  </si>
  <si>
    <t>Chiến lược sản xuất để thực thi thành công thì có nhân tố hành động hay chiến thuật nào?</t>
  </si>
  <si>
    <t>Chiến lược và chiến thuật sản xuất như thế nào là đạt kỳ vọng về số lượng, chất lượng, thời gian, chi phí?</t>
  </si>
  <si>
    <t>Chiến lược cung ứng để thực thi thành công thì có nhân tố hành động hay chiến thuật nào?</t>
  </si>
  <si>
    <t>Chiến lược và chiến thuật cung ứng như thế nào là đạt kỳ vọng về số lượng, chất lượng, thời gian, chi phí?</t>
  </si>
  <si>
    <t>Chiến lược nghiên cứu sản phẩm để thực thi thành công thì có nhân tố hành động hay chiến thuật nào?</t>
  </si>
  <si>
    <t>Chiến lược và chiến thuật nghiên cứu sản phẩm như thế nào là đạt kỳ vọng về số lượng, chất lượng, thời gian, chi phí?</t>
  </si>
  <si>
    <t>Chiến lược nguồn lực để thực thi thành công thì có nhân tố hành động hay chiến thuật nào?</t>
  </si>
  <si>
    <t>Chiến lược và chiến thuật nguồn lực như thế nào là đạt kỳ vọng về số lượng, chất lượng, thời gian, chi phí?</t>
  </si>
  <si>
    <t>Chiến lược công nghệ để thực thi thành công thì có nhân tố hành động hay chiến thuật nào?</t>
  </si>
  <si>
    <t>Chiến lược và chiến thuật công nghệ như thế nào là đạt kỳ vọng về số lượng, chất lượng, thời gian, chi phí?</t>
  </si>
  <si>
    <t>Chúng ta sử dụng C,T,H và phân bổ các thước đo chiến lược xuống các bộ phận?</t>
  </si>
  <si>
    <t>Các bộ phận có tham gia vào tạo ra lợi nhuận không?</t>
  </si>
  <si>
    <t>Các bộ phận có tham gia trực tiếp vào tạo ra sản phẩm không?</t>
  </si>
  <si>
    <t>Các công việc của bộ phận được lựa chọn xây dựng KPI là gì?</t>
  </si>
  <si>
    <t>Công việc trong bộ phận như thế nào là đạt về mặt số lượng, chất lượng, thời gian, chi phí?</t>
  </si>
  <si>
    <t>Quy trình để thực hiện các nhiệm vụ, chức năng trên?</t>
  </si>
  <si>
    <t>Chúng ta sử dụng C,T,H và phân bổ các thước đo KPI bộ phận xuống các vị trí như thế nào?</t>
  </si>
  <si>
    <t>Rút KPI cho vị trí trưởng</t>
  </si>
  <si>
    <t>Thước đo KPI nào là quan trọng đối với vị trí trưởng bộ phận cần giữ</t>
  </si>
  <si>
    <t>Để rút xuống 8 KPI thì chúng ta cần bỏ những thước đo nào?</t>
  </si>
  <si>
    <t>Rút KPI cho vị trí Nhân viên</t>
  </si>
  <si>
    <t>Thước đo KPI nào là quan trọng đối với vị trí nhân viên cần giữ</t>
  </si>
  <si>
    <t>3Ps06 P2 Compentencies va he thong phat trien to chuc</t>
  </si>
  <si>
    <t>Thời gian công ty hi vọng nhân viên gắn bó với nghề?</t>
  </si>
  <si>
    <t>Thời gian trung bình đào tạo nhân viên đó lên lớp (mức)?</t>
  </si>
  <si>
    <t>Số mức cần có của 1 năng lực?</t>
  </si>
  <si>
    <t>Ký hiệu cho các mức năng lực là gì?</t>
  </si>
  <si>
    <t>Định nghĩa cho từng mức theo mức độ hiểu biết, Làm, Sáng tạo?</t>
  </si>
  <si>
    <t>Thời gian công ty hi vọng nhân viên gắn bó với tổ chức?</t>
  </si>
  <si>
    <t>Thời gian trung bình đào tạo nhân viên đó lên bậc (level)?</t>
  </si>
  <si>
    <t>Số level (bậc) cần có của 1 vị trí?</t>
  </si>
  <si>
    <t>Năng lực nhân sự lõi (Văn hóa) là gì?</t>
  </si>
  <si>
    <t>Định nghĩa năng lực (Năng lực này định nghĩa là gì?)</t>
  </si>
  <si>
    <t>Điều gì chứng minh được một người A có năng lực B (đầu vào, biểu hiện, hành vi, kết quả) 
Hoặc Năng lực có những biểu hiện hành vi gì?</t>
  </si>
  <si>
    <t>Biểu hiện hành vi đó ở mức mấy trên thang 7 Hoặc (Điều chứng minh người A có năng lực B ở mức mấy trên thang 7? Mức cao hơn và thấp hơn thì sẽ có gì khác?)</t>
  </si>
  <si>
    <t>Lợi thế cạnh tranh của công ty là gì?</t>
  </si>
  <si>
    <t>Lợi thế cạnh tranh cần có kiến thức, kỹ năng, thái độ gì?</t>
  </si>
  <si>
    <t>Nếu coi tổ chức như là một cơ thể sống thì để thực thi chiến lược, tổ chức cần năng lực (kỹ năng, kiến thức) gì</t>
  </si>
  <si>
    <t>Năng lực .... Để thực thi chiến lược ... Cần ở mức mấy trên thang đo?</t>
  </si>
  <si>
    <t>Bộ phận Marketing có cần năng lực bán hàng không? Nếu cần thì là sẽ ở mức C hay T hay H?</t>
  </si>
  <si>
    <t>Bộ phận Marketing có các chức năng là gì? và vị trí gì?</t>
  </si>
  <si>
    <t>Các chức năng Marketing cần có kiến thức kỹ năng thái độ gì để triển khai công việc?</t>
  </si>
  <si>
    <t>Các kiến thức, kỹ năng, thái độ của bộ phận được phân bổ như thế nào cho các vị trí theo C, T, H?</t>
  </si>
  <si>
    <t>Nếu rút xuống 8 năng lực, vị trí trưởng phòng sẽ giữ lại năng lực gì?</t>
  </si>
  <si>
    <t>Yêu cầu năng lực của từng năng lực vị trí cần có là ở mức mấy?</t>
  </si>
  <si>
    <t>Các tiêu chuẩn năng lực này ở bậc mấy?</t>
  </si>
  <si>
    <t>Nếu rút xuống 8 năng lực, vị trí nhân viên Content sẽ giữ lại năng lực gì?</t>
  </si>
  <si>
    <t>Thị trường hiện tại đang trả cơ bản là bao nhiêu để có thể tuyển được người về làm khi quy đổi bậc 1 ra 0 năm kinh nghiệm?</t>
  </si>
  <si>
    <t>Điều kiện tăng bậc năng lực là gì?</t>
  </si>
  <si>
    <t>Tần suất tăng bậc năng lực?</t>
  </si>
  <si>
    <t>Điều kiện tham gia dự án cán bộ nguồn quản lý?</t>
  </si>
  <si>
    <t>Điều kiện chuyển bậc quản lý?</t>
  </si>
  <si>
    <t>Điều kiện chuyển bậc lãnh đạo?</t>
  </si>
  <si>
    <t>Điều kiện tham gia dự án Cán bộ chủ chốt nguồn cho lãnh đạo?</t>
  </si>
  <si>
    <t>3Ps07 3P Thiet ke He thong dai ngo va CS luong 3P</t>
  </si>
  <si>
    <t>Tỷ lệ lương cứng/ mềm của ngành là như nào?</t>
  </si>
  <si>
    <t>Công ty có gặp phải tình trạng nhân viên lĩnh thưởng xong nghỉ?</t>
  </si>
  <si>
    <t>Nếu chi tổng thưởng ra tháng quý, 6 tháng, năm thì chúng ta sẽ chia như nào?</t>
  </si>
  <si>
    <t>Chúng ta có thưởng nóng hay hoa hồng cho vị trí không?</t>
  </si>
  <si>
    <t>Thưởng cuối năm bằng 1 tháng lương có đủ không?</t>
  </si>
  <si>
    <t>Tổng thu nhập cho vị trí này ok và tạo động lực chứ?</t>
  </si>
  <si>
    <t>Tần suất tăng lương là gì?</t>
  </si>
  <si>
    <t>Điều kiện tăng giảm lương P1 + P2 là gì?</t>
  </si>
  <si>
    <t>Điều kiện thưởng là gì?</t>
  </si>
  <si>
    <t>Bộ phận có những chi phí gì?</t>
  </si>
  <si>
    <t>Tỷ lệ % doanh thu được công ty phân bổ cho bộ phận là bao nhiêu?</t>
  </si>
  <si>
    <t>Công ty đang đóng bảo hiểm theo mức nào?</t>
  </si>
  <si>
    <t>Thang lương đóng bảo hiểm ra sao?</t>
  </si>
  <si>
    <t>Các loại chi phí tuân thủ theo luật hợp lý là gì?</t>
  </si>
  <si>
    <t>3Ps08 3P Ky thuat xu ly tam ly khi ap dung</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</si>
</sst>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quot;$&quot;* #,##0.00_);_(&quot;$&quot;* \(#,##0.00\);_(&quot;$&quot;* &quot;-&quot;??_);_(@_)"/>
    <numFmt numFmtId="43" formatCode="_(* #,##0.00_);_(* \(#,##0.00\);_(* &quot;-&quot;??_);_(@_)"/>
    <numFmt numFmtId="164" formatCode="0.0%"/>
    <numFmt numFmtId="165" formatCode="_ &quot;\&quot;* #,##0_ ;_ &quot;\&quot;* \-#,##0_ ;_ &quot;\&quot;* &quot;-&quot;_ ;_ @_ "/>
    <numFmt numFmtId="166" formatCode="_ &quot;\&quot;* #,##0.00_ ;_ &quot;\&quot;* \-#,##0.00_ ;_ &quot;\&quot;* &quot;-&quot;??_ ;_ @_ "/>
    <numFmt numFmtId="167" formatCode="_ * #,##0_ ;_ * \-#,##0_ ;_ * &quot;-&quot;_ ;_ @_ "/>
    <numFmt numFmtId="168" formatCode="_ * #,##0.00_ ;_ * \-#,##0.00_ ;_ * &quot;-&quot;??_ ;_ @_ "/>
    <numFmt numFmtId="169" formatCode="\$#,##0\ ;\(\$#,##0\)"/>
    <numFmt numFmtId="170" formatCode="_-* #,##0.00\ _₫_-;\-* #,##0.00\ _₫_-;_-* &quot;-&quot;??\ _₫_-;_-@_-"/>
    <numFmt numFmtId="171" formatCode="_-&quot;£&quot;* #,##0.00_-;\-&quot;£&quot;* #,##0.00_-;_-&quot;£&quot;* &quot;-&quot;??_-;_-@_-"/>
    <numFmt numFmtId="172" formatCode="s\t\a\nd\a\rd"/>
    <numFmt numFmtId="173" formatCode="_([$€-2]* #,##0.00_);_([$€-2]* \(#,##0.00\);_([$€-2]* &quot;-&quot;??_)"/>
    <numFmt numFmtId="174" formatCode="&quot;\&quot;#,##0;[Red]&quot;\&quot;&quot;\&quot;\-#,##0"/>
    <numFmt numFmtId="175" formatCode="&quot;\&quot;#,##0.00;[Red]&quot;\&quot;&quot;\&quot;&quot;\&quot;&quot;\&quot;&quot;\&quot;&quot;\&quot;\-#,##0.00"/>
    <numFmt numFmtId="176" formatCode="&quot;\&quot;#,##0.00;[Red]&quot;\&quot;\-#,##0.00"/>
    <numFmt numFmtId="177" formatCode="&quot;\&quot;#,##0;[Red]&quot;\&quot;\-#,##0"/>
    <numFmt numFmtId="178" formatCode="#,##0\ _₫"/>
  </numFmts>
  <fonts count="125">
    <font>
      <sz val="11"/>
      <color theme="1"/>
      <name val="Calibri"/>
      <family val="2"/>
      <charset val="163"/>
      <scheme val="minor"/>
    </font>
    <font>
      <sz val="11"/>
      <color theme="1"/>
      <name val="Calibri"/>
      <family val="2"/>
      <scheme val="minor"/>
    </font>
    <font>
      <sz val="11"/>
      <color theme="1"/>
      <name val="Calibri"/>
      <family val="2"/>
      <scheme val="minor"/>
    </font>
    <font>
      <sz val="11"/>
      <color theme="0"/>
      <name val="Calibri"/>
      <family val="2"/>
      <scheme val="minor"/>
    </font>
    <font>
      <sz val="11"/>
      <color theme="1"/>
      <name val="Calibri"/>
      <family val="2"/>
      <charset val="163"/>
      <scheme val="minor"/>
    </font>
    <font>
      <b/>
      <sz val="11"/>
      <color theme="1"/>
      <name val="Calibri"/>
      <family val="2"/>
      <charset val="163"/>
      <scheme val="minor"/>
    </font>
    <font>
      <sz val="8"/>
      <color theme="1"/>
      <name val="Calibri"/>
      <family val="2"/>
      <charset val="163"/>
      <scheme val="minor"/>
    </font>
    <font>
      <sz val="12"/>
      <name val=".VnTime"/>
      <family val="2"/>
    </font>
    <font>
      <sz val="10"/>
      <name val="Arial"/>
      <family val="2"/>
      <charset val="163"/>
    </font>
    <font>
      <sz val="11"/>
      <color indexed="8"/>
      <name val="ＭＳ Ｐゴシック"/>
      <family val="2"/>
    </font>
    <font>
      <sz val="11"/>
      <color theme="0"/>
      <name val="Calibri"/>
      <family val="2"/>
      <charset val="163"/>
      <scheme val="minor"/>
    </font>
    <font>
      <sz val="11"/>
      <color indexed="9"/>
      <name val="ＭＳ Ｐゴシック"/>
      <family val="2"/>
    </font>
    <font>
      <sz val="12"/>
      <name val="±¼¸²Ã¼"/>
      <family val="3"/>
      <charset val="129"/>
    </font>
    <font>
      <sz val="11"/>
      <color rgb="FF9C0006"/>
      <name val="Calibri"/>
      <family val="2"/>
      <charset val="163"/>
      <scheme val="minor"/>
    </font>
    <font>
      <sz val="12"/>
      <name val="µ¸¿òÃ¼"/>
      <family val="3"/>
      <charset val="129"/>
    </font>
    <font>
      <b/>
      <sz val="11"/>
      <color rgb="FFFA7D00"/>
      <name val="Calibri"/>
      <family val="2"/>
      <charset val="163"/>
      <scheme val="minor"/>
    </font>
    <font>
      <b/>
      <sz val="11"/>
      <color theme="0"/>
      <name val="Calibri"/>
      <family val="2"/>
      <charset val="163"/>
      <scheme val="minor"/>
    </font>
    <font>
      <sz val="11"/>
      <color indexed="8"/>
      <name val="Arial"/>
      <family val="2"/>
    </font>
    <font>
      <sz val="10"/>
      <color rgb="FF000000"/>
      <name val="Arial"/>
      <family val="2"/>
      <charset val="163"/>
    </font>
    <font>
      <sz val="10"/>
      <name val="Arial"/>
    </font>
    <font>
      <sz val="10"/>
      <name val="Times New Roman"/>
      <family val="1"/>
    </font>
    <font>
      <sz val="10"/>
      <name val="Arial"/>
      <family val="2"/>
    </font>
    <font>
      <sz val="10"/>
      <name val="Verdana"/>
      <family val="2"/>
    </font>
    <font>
      <b/>
      <sz val="11"/>
      <color indexed="63"/>
      <name val="ＭＳ Ｐゴシック"/>
      <family val="2"/>
    </font>
    <font>
      <sz val="11"/>
      <color indexed="62"/>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i/>
      <sz val="11"/>
      <color rgb="FF7F7F7F"/>
      <name val="Calibri"/>
      <family val="2"/>
      <charset val="163"/>
      <scheme val="minor"/>
    </font>
    <font>
      <sz val="11"/>
      <color rgb="FF006100"/>
      <name val="Calibri"/>
      <family val="2"/>
      <charset val="163"/>
      <scheme val="minor"/>
    </font>
    <font>
      <b/>
      <sz val="12"/>
      <name val="Arial"/>
      <family val="2"/>
    </font>
    <font>
      <b/>
      <sz val="15"/>
      <color theme="3"/>
      <name val="Calibri"/>
      <family val="2"/>
      <charset val="163"/>
      <scheme val="minor"/>
    </font>
    <font>
      <b/>
      <sz val="13"/>
      <color theme="3"/>
      <name val="Calibri"/>
      <family val="2"/>
      <charset val="163"/>
      <scheme val="minor"/>
    </font>
    <font>
      <b/>
      <sz val="11"/>
      <color theme="3"/>
      <name val="Calibri"/>
      <family val="2"/>
      <charset val="163"/>
      <scheme val="minor"/>
    </font>
    <font>
      <u/>
      <sz val="10"/>
      <color indexed="12"/>
      <name val=".VnTime"/>
      <family val="2"/>
    </font>
    <font>
      <u/>
      <sz val="10"/>
      <color indexed="12"/>
      <name val="VNI-Times"/>
      <family val="2"/>
    </font>
    <font>
      <u/>
      <sz val="11"/>
      <color theme="10"/>
      <name val="Calibri"/>
      <family val="2"/>
    </font>
    <font>
      <u/>
      <sz val="10"/>
      <color indexed="12"/>
      <name val="VNI-Times"/>
    </font>
    <font>
      <u/>
      <sz val="10"/>
      <color indexed="12"/>
      <name val="Arial"/>
      <family val="2"/>
    </font>
    <font>
      <u/>
      <sz val="10"/>
      <color theme="10"/>
      <name val="Arial"/>
      <family val="2"/>
    </font>
    <font>
      <u/>
      <sz val="11"/>
      <color indexed="12"/>
      <name val="Calibri"/>
      <family val="2"/>
    </font>
    <font>
      <sz val="11"/>
      <color rgb="FF3F3F76"/>
      <name val="Calibri"/>
      <family val="2"/>
      <charset val="163"/>
      <scheme val="minor"/>
    </font>
    <font>
      <b/>
      <sz val="11"/>
      <color indexed="9"/>
      <name val="ＭＳ Ｐゴシック"/>
      <family val="2"/>
    </font>
    <font>
      <sz val="10"/>
      <name val="MS Sans Serif"/>
      <family val="2"/>
    </font>
    <font>
      <sz val="11"/>
      <color rgb="FFFA7D00"/>
      <name val="Calibri"/>
      <family val="2"/>
      <charset val="163"/>
      <scheme val="minor"/>
    </font>
    <font>
      <sz val="11"/>
      <color rgb="FF9C6500"/>
      <name val="Calibri"/>
      <family val="2"/>
      <charset val="163"/>
      <scheme val="minor"/>
    </font>
    <font>
      <sz val="12"/>
      <color theme="1"/>
      <name val="Calibri"/>
      <family val="2"/>
      <scheme val="minor"/>
    </font>
    <font>
      <sz val="12"/>
      <color theme="1"/>
      <name val="Arial"/>
      <family val="2"/>
    </font>
    <font>
      <sz val="11"/>
      <color theme="1"/>
      <name val="Arial"/>
      <family val="2"/>
      <charset val="163"/>
    </font>
    <font>
      <sz val="11"/>
      <color indexed="8"/>
      <name val="Arial"/>
      <family val="2"/>
      <charset val="163"/>
    </font>
    <font>
      <sz val="12"/>
      <color theme="1"/>
      <name val="Times New Roman"/>
      <family val="2"/>
    </font>
    <font>
      <sz val="11"/>
      <color theme="1"/>
      <name val="Arial"/>
      <family val="2"/>
    </font>
    <font>
      <sz val="11"/>
      <color theme="1"/>
      <name val="Arial"/>
    </font>
    <font>
      <sz val="11"/>
      <name val="ＭＳ Ｐゴシック"/>
      <family val="2"/>
    </font>
    <font>
      <sz val="14"/>
      <name val="Times New Roman"/>
      <family val="1"/>
      <charset val="163"/>
    </font>
    <font>
      <sz val="10"/>
      <color indexed="22"/>
      <name val="Arial"/>
      <family val="2"/>
      <charset val="163"/>
    </font>
    <font>
      <sz val="11"/>
      <color indexed="52"/>
      <name val="ＭＳ Ｐゴシック"/>
      <family val="2"/>
    </font>
    <font>
      <b/>
      <sz val="11"/>
      <color rgb="FF3F3F3F"/>
      <name val="Calibri"/>
      <family val="2"/>
      <charset val="163"/>
      <scheme val="minor"/>
    </font>
    <font>
      <b/>
      <sz val="18"/>
      <color indexed="56"/>
      <name val="ＭＳ Ｐゴシック"/>
      <family val="2"/>
    </font>
    <font>
      <b/>
      <sz val="11"/>
      <color indexed="52"/>
      <name val="ＭＳ Ｐゴシック"/>
      <family val="2"/>
    </font>
    <font>
      <b/>
      <sz val="18"/>
      <color theme="3"/>
      <name val="Cambria"/>
      <family val="2"/>
      <charset val="163"/>
      <scheme val="major"/>
    </font>
    <font>
      <b/>
      <sz val="11"/>
      <color indexed="8"/>
      <name val="ＭＳ Ｐゴシック"/>
      <family val="2"/>
    </font>
    <font>
      <sz val="11"/>
      <color indexed="17"/>
      <name val="ＭＳ Ｐゴシック"/>
      <family val="2"/>
    </font>
    <font>
      <sz val="11"/>
      <color indexed="60"/>
      <name val="ＭＳ Ｐゴシック"/>
      <family val="2"/>
    </font>
    <font>
      <sz val="11"/>
      <color indexed="10"/>
      <name val="ＭＳ Ｐゴシック"/>
      <family val="2"/>
    </font>
    <font>
      <i/>
      <sz val="11"/>
      <color indexed="23"/>
      <name val="ＭＳ Ｐゴシック"/>
      <family val="2"/>
    </font>
    <font>
      <b/>
      <sz val="10"/>
      <name val="VN AvantGBook"/>
    </font>
    <font>
      <sz val="8"/>
      <name val="VN Helvetica"/>
    </font>
    <font>
      <sz val="11"/>
      <color rgb="FFFF0000"/>
      <name val="Calibri"/>
      <family val="2"/>
      <charset val="163"/>
      <scheme val="minor"/>
    </font>
    <font>
      <sz val="11"/>
      <color indexed="20"/>
      <name val="ＭＳ Ｐゴシック"/>
      <family val="2"/>
    </font>
    <font>
      <sz val="14"/>
      <name val="뼻뮝"/>
      <family val="3"/>
      <charset val="129"/>
    </font>
    <font>
      <sz val="12"/>
      <name val="뼻뮝"/>
      <family val="1"/>
      <charset val="129"/>
    </font>
    <font>
      <sz val="12"/>
      <name val="바탕체"/>
      <family val="1"/>
      <charset val="129"/>
    </font>
    <font>
      <sz val="10"/>
      <name val="굴림체"/>
      <family val="3"/>
      <charset val="129"/>
    </font>
    <font>
      <b/>
      <sz val="11"/>
      <color theme="1"/>
      <name val="Times New Roman"/>
      <family val="1"/>
    </font>
    <font>
      <sz val="11"/>
      <name val="Times New Roman"/>
      <family val="1"/>
    </font>
    <font>
      <sz val="11"/>
      <color theme="1"/>
      <name val="Times New Roman"/>
      <family val="1"/>
    </font>
    <font>
      <sz val="11"/>
      <color theme="1"/>
      <name val="Times New Roman"/>
      <family val="1"/>
      <charset val="163"/>
    </font>
    <font>
      <b/>
      <sz val="11"/>
      <color theme="1"/>
      <name val="Times New Roman"/>
      <family val="1"/>
      <charset val="163"/>
    </font>
    <font>
      <sz val="11"/>
      <name val="Times New Roman"/>
      <family val="1"/>
      <charset val="163"/>
    </font>
    <font>
      <b/>
      <i/>
      <sz val="11"/>
      <color theme="1"/>
      <name val="Times New Roman"/>
      <family val="1"/>
      <charset val="163"/>
    </font>
    <font>
      <b/>
      <sz val="8"/>
      <color indexed="81"/>
      <name val="Tahoma"/>
      <family val="2"/>
      <charset val="163"/>
    </font>
    <font>
      <sz val="8"/>
      <color indexed="81"/>
      <name val="Tahoma"/>
      <family val="2"/>
      <charset val="163"/>
    </font>
    <font>
      <b/>
      <sz val="9"/>
      <color indexed="81"/>
      <name val="Tahoma"/>
      <family val="2"/>
    </font>
    <font>
      <sz val="9"/>
      <color indexed="81"/>
      <name val="Tahoma"/>
      <family val="2"/>
    </font>
    <font>
      <b/>
      <sz val="12"/>
      <color theme="1"/>
      <name val="Times New Roman"/>
      <family val="1"/>
      <charset val="163"/>
    </font>
    <font>
      <b/>
      <sz val="11"/>
      <name val="Times New Roman"/>
      <family val="1"/>
      <charset val="163"/>
    </font>
    <font>
      <b/>
      <sz val="8"/>
      <color indexed="81"/>
      <name val="Tahoma"/>
      <charset val="163"/>
    </font>
    <font>
      <sz val="8"/>
      <color indexed="81"/>
      <name val="Tahoma"/>
      <charset val="163"/>
    </font>
    <font>
      <sz val="11"/>
      <color indexed="8"/>
      <name val="Times New Roman"/>
      <family val="1"/>
    </font>
    <font>
      <b/>
      <sz val="18"/>
      <color rgb="FF002060"/>
      <name val="Times New Roman"/>
      <family val="1"/>
    </font>
    <font>
      <b/>
      <i/>
      <sz val="11"/>
      <color indexed="8"/>
      <name val="Times New Roman"/>
      <family val="1"/>
    </font>
    <font>
      <b/>
      <sz val="11"/>
      <color indexed="8"/>
      <name val="Times New Roman"/>
      <family val="1"/>
    </font>
    <font>
      <b/>
      <u/>
      <sz val="11"/>
      <color indexed="8"/>
      <name val="Times New Roman"/>
      <family val="1"/>
    </font>
    <font>
      <i/>
      <sz val="11"/>
      <color theme="1"/>
      <name val="Times New Roman"/>
      <family val="1"/>
      <charset val="163"/>
    </font>
    <font>
      <b/>
      <sz val="12"/>
      <color indexed="8"/>
      <name val="Times New Roman"/>
      <family val="1"/>
    </font>
    <font>
      <sz val="11"/>
      <color indexed="8"/>
      <name val="Times New Roman"/>
      <family val="1"/>
      <charset val="163"/>
    </font>
    <font>
      <b/>
      <sz val="11"/>
      <name val="Times New Roman"/>
      <family val="1"/>
    </font>
    <font>
      <sz val="12"/>
      <color indexed="8"/>
      <name val="Times New Roman"/>
      <family val="1"/>
      <charset val="163"/>
    </font>
    <font>
      <sz val="12"/>
      <color indexed="8"/>
      <name val="Times New Roman"/>
      <family val="1"/>
    </font>
    <font>
      <sz val="12"/>
      <name val="Times New Roman"/>
      <family val="1"/>
    </font>
    <font>
      <sz val="11"/>
      <color indexed="8"/>
      <name val="Cambria"/>
      <family val="1"/>
      <charset val="163"/>
      <scheme val="major"/>
    </font>
    <font>
      <b/>
      <sz val="11"/>
      <color indexed="8"/>
      <name val="Arial"/>
      <family val="2"/>
    </font>
    <font>
      <b/>
      <sz val="11"/>
      <color indexed="8"/>
      <name val="Times New Roman"/>
      <family val="1"/>
      <charset val="163"/>
    </font>
    <font>
      <i/>
      <sz val="11"/>
      <color indexed="8"/>
      <name val="Times New Roman"/>
      <family val="1"/>
      <charset val="163"/>
    </font>
    <font>
      <b/>
      <sz val="11"/>
      <color theme="1"/>
      <name val="Calibri"/>
      <family val="2"/>
      <scheme val="minor"/>
    </font>
    <font>
      <b/>
      <sz val="12"/>
      <color theme="1"/>
      <name val="Cambria"/>
      <family val="1"/>
      <charset val="163"/>
      <scheme val="major"/>
    </font>
    <font>
      <sz val="12"/>
      <color theme="1"/>
      <name val="Cambria"/>
      <family val="1"/>
      <charset val="163"/>
      <scheme val="major"/>
    </font>
    <font>
      <i/>
      <sz val="12"/>
      <color theme="1"/>
      <name val="Cambria"/>
      <family val="1"/>
      <charset val="163"/>
      <scheme val="major"/>
    </font>
    <font>
      <b/>
      <sz val="14"/>
      <color theme="1"/>
      <name val="Calibri"/>
      <family val="2"/>
      <scheme val="minor"/>
    </font>
    <font>
      <i/>
      <sz val="12"/>
      <color theme="1"/>
      <name val="Calibri"/>
      <family val="2"/>
      <scheme val="minor"/>
    </font>
    <font>
      <i/>
      <sz val="8"/>
      <color theme="1"/>
      <name val="Calibri"/>
      <family val="2"/>
      <scheme val="minor"/>
    </font>
    <font>
      <sz val="9"/>
      <color theme="1"/>
      <name val="Calibri"/>
      <family val="2"/>
      <scheme val="minor"/>
    </font>
    <font>
      <b/>
      <sz val="10"/>
      <color theme="1"/>
      <name val="Calibri"/>
      <family val="2"/>
      <charset val="163"/>
      <scheme val="minor"/>
    </font>
    <font>
      <i/>
      <sz val="11"/>
      <color theme="1"/>
      <name val="Calibri"/>
      <family val="2"/>
      <charset val="163"/>
      <scheme val="minor"/>
    </font>
    <font>
      <b/>
      <sz val="18"/>
      <color theme="1"/>
      <name val="Calibri"/>
      <family val="2"/>
      <charset val="163"/>
      <scheme val="minor"/>
    </font>
    <font>
      <b/>
      <sz val="8"/>
      <color indexed="9"/>
      <name val="Arial"/>
      <family val="2"/>
      <charset val="163"/>
    </font>
    <font>
      <b/>
      <sz val="10"/>
      <color indexed="9"/>
      <name val="Arial"/>
      <family val="2"/>
    </font>
    <font>
      <b/>
      <sz val="8"/>
      <color indexed="9"/>
      <name val="Arial"/>
      <family val="2"/>
    </font>
    <font>
      <sz val="8"/>
      <name val="Arial"/>
      <family val="2"/>
      <charset val="163"/>
    </font>
    <font>
      <sz val="8"/>
      <color rgb="FFFF0000"/>
      <name val="Arial"/>
      <family val="2"/>
      <charset val="163"/>
    </font>
    <font>
      <sz val="8"/>
      <color indexed="9"/>
      <name val="Arial"/>
      <family val="2"/>
      <charset val="163"/>
    </font>
    <font>
      <b/>
      <sz val="8"/>
      <name val="Arial"/>
      <family val="2"/>
      <charset val="163"/>
    </font>
    <font>
      <b/>
      <sz val="12"/>
      <color theme="1"/>
      <name val="Times New Roman"/>
      <family val="1"/>
    </font>
    <font>
      <i/>
      <sz val="12"/>
      <color theme="1"/>
      <name val="Times New Roman"/>
      <family val="1"/>
      <charset val="163"/>
    </font>
  </fonts>
  <fills count="8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249977111117893"/>
        <bgColor indexed="64"/>
      </patternFill>
    </fill>
    <fill>
      <patternFill patternType="solid">
        <fgColor rgb="FFFFFF00"/>
        <bgColor indexed="64"/>
      </patternFill>
    </fill>
    <fill>
      <patternFill patternType="solid">
        <fgColor theme="8"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6"/>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rgb="FFFFFF00"/>
        <bgColor rgb="FFFFFF00"/>
      </patternFill>
    </fill>
    <fill>
      <patternFill patternType="solid">
        <fgColor rgb="FFF2DBDB"/>
        <bgColor rgb="FFF2DBDB"/>
      </patternFill>
    </fill>
    <fill>
      <patternFill patternType="solid">
        <fgColor theme="5" tint="0.59999389629810485"/>
        <bgColor rgb="FFFFFF00"/>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rgb="FF00B050"/>
        <bgColor indexed="64"/>
      </patternFill>
    </fill>
    <fill>
      <patternFill patternType="solid">
        <fgColor theme="9" tint="0.79998168889431442"/>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00CC66"/>
        <bgColor indexed="64"/>
      </patternFill>
    </fill>
    <fill>
      <patternFill patternType="solid">
        <fgColor indexed="23"/>
        <bgColor indexed="64"/>
      </patternFill>
    </fill>
    <fill>
      <patternFill patternType="solid">
        <fgColor indexed="44"/>
        <bgColor indexed="64"/>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medium">
        <color auto="1"/>
      </top>
      <bottom style="medium">
        <color auto="1"/>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ashDotDot">
        <color theme="0" tint="-0.14999847407452621"/>
      </left>
      <right style="dashDotDot">
        <color theme="0" tint="-0.14999847407452621"/>
      </right>
      <top style="dashDotDot">
        <color theme="0" tint="-0.14999847407452621"/>
      </top>
      <bottom style="dashDotDot">
        <color theme="0" tint="-0.14999847407452621"/>
      </bottom>
      <diagonal/>
    </border>
    <border>
      <left style="dashDotDot">
        <color theme="0" tint="-0.14999847407452621"/>
      </left>
      <right/>
      <top/>
      <bottom/>
      <diagonal/>
    </border>
    <border>
      <left style="dashDotDot">
        <color theme="0" tint="-0.14999847407452621"/>
      </left>
      <right style="dashDotDot">
        <color theme="0" tint="-0.14999847407452621"/>
      </right>
      <top style="dashDotDot">
        <color theme="0" tint="-0.14999847407452621"/>
      </top>
      <bottom/>
      <diagonal/>
    </border>
    <border>
      <left style="dashDotDot">
        <color theme="0" tint="-0.14999847407452621"/>
      </left>
      <right style="dashDotDot">
        <color theme="0" tint="-0.14999847407452621"/>
      </right>
      <top/>
      <bottom/>
      <diagonal/>
    </border>
    <border>
      <left style="dashDotDot">
        <color theme="0" tint="-0.14999847407452621"/>
      </left>
      <right style="dashDotDot">
        <color theme="0" tint="-0.14999847407452621"/>
      </right>
      <top/>
      <bottom style="dashDotDot">
        <color theme="0" tint="-0.14999847407452621"/>
      </bottom>
      <diagonal/>
    </border>
  </borders>
  <cellStyleXfs count="233">
    <xf numFmtId="0" fontId="0" fillId="0" borderId="0"/>
    <xf numFmtId="0" fontId="7" fillId="0" borderId="0" applyFill="0"/>
    <xf numFmtId="0" fontId="8"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9" fillId="36" borderId="0" applyNumberFormat="0" applyBorder="0" applyAlignment="0" applyProtection="0">
      <alignment vertical="center"/>
    </xf>
    <xf numFmtId="0" fontId="9" fillId="37" borderId="0" applyNumberFormat="0" applyBorder="0" applyAlignment="0" applyProtection="0">
      <alignment vertical="center"/>
    </xf>
    <xf numFmtId="0" fontId="9" fillId="38" borderId="0" applyNumberFormat="0" applyBorder="0" applyAlignment="0" applyProtection="0">
      <alignment vertical="center"/>
    </xf>
    <xf numFmtId="0" fontId="9" fillId="39" borderId="0" applyNumberFormat="0" applyBorder="0" applyAlignment="0" applyProtection="0">
      <alignment vertical="center"/>
    </xf>
    <xf numFmtId="0" fontId="9" fillId="40" borderId="0" applyNumberFormat="0" applyBorder="0" applyAlignment="0" applyProtection="0">
      <alignment vertical="center"/>
    </xf>
    <xf numFmtId="0" fontId="9" fillId="41" borderId="0" applyNumberFormat="0" applyBorder="0" applyAlignment="0" applyProtection="0">
      <alignment vertical="center"/>
    </xf>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9" fillId="42" borderId="0" applyNumberFormat="0" applyBorder="0" applyAlignment="0" applyProtection="0">
      <alignment vertical="center"/>
    </xf>
    <xf numFmtId="0" fontId="9" fillId="43" borderId="0" applyNumberFormat="0" applyBorder="0" applyAlignment="0" applyProtection="0">
      <alignment vertical="center"/>
    </xf>
    <xf numFmtId="0" fontId="9" fillId="44" borderId="0" applyNumberFormat="0" applyBorder="0" applyAlignment="0" applyProtection="0">
      <alignment vertical="center"/>
    </xf>
    <xf numFmtId="0" fontId="9" fillId="39" borderId="0" applyNumberFormat="0" applyBorder="0" applyAlignment="0" applyProtection="0">
      <alignment vertical="center"/>
    </xf>
    <xf numFmtId="0" fontId="9" fillId="42" borderId="0" applyNumberFormat="0" applyBorder="0" applyAlignment="0" applyProtection="0">
      <alignment vertical="center"/>
    </xf>
    <xf numFmtId="0" fontId="9" fillId="45" borderId="0" applyNumberFormat="0" applyBorder="0" applyAlignment="0" applyProtection="0">
      <alignment vertical="center"/>
    </xf>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1" fillId="46" borderId="0" applyNumberFormat="0" applyBorder="0" applyAlignment="0" applyProtection="0">
      <alignment vertical="center"/>
    </xf>
    <xf numFmtId="0" fontId="11" fillId="43" borderId="0" applyNumberFormat="0" applyBorder="0" applyAlignment="0" applyProtection="0">
      <alignment vertical="center"/>
    </xf>
    <xf numFmtId="0" fontId="11" fillId="44" borderId="0" applyNumberFormat="0" applyBorder="0" applyAlignment="0" applyProtection="0">
      <alignment vertical="center"/>
    </xf>
    <xf numFmtId="0" fontId="11" fillId="47" borderId="0" applyNumberFormat="0" applyBorder="0" applyAlignment="0" applyProtection="0">
      <alignment vertical="center"/>
    </xf>
    <xf numFmtId="0" fontId="11" fillId="48" borderId="0" applyNumberFormat="0" applyBorder="0" applyAlignment="0" applyProtection="0">
      <alignment vertical="center"/>
    </xf>
    <xf numFmtId="0" fontId="11" fillId="49" borderId="0" applyNumberFormat="0" applyBorder="0" applyAlignment="0" applyProtection="0">
      <alignment vertical="center"/>
    </xf>
    <xf numFmtId="0" fontId="10" fillId="9" borderId="0" applyNumberFormat="0" applyBorder="0" applyAlignment="0" applyProtection="0"/>
    <xf numFmtId="0" fontId="10" fillId="13" borderId="0" applyNumberFormat="0" applyBorder="0" applyAlignment="0" applyProtection="0"/>
    <xf numFmtId="0" fontId="3" fillId="13" borderId="0" applyNumberFormat="0" applyBorder="0" applyAlignment="0" applyProtection="0"/>
    <xf numFmtId="0" fontId="10" fillId="17" borderId="0" applyNumberFormat="0" applyBorder="0" applyAlignment="0" applyProtection="0"/>
    <xf numFmtId="0" fontId="3" fillId="17" borderId="0" applyNumberFormat="0" applyBorder="0" applyAlignment="0" applyProtection="0"/>
    <xf numFmtId="0" fontId="10" fillId="21" borderId="0" applyNumberFormat="0" applyBorder="0" applyAlignment="0" applyProtection="0"/>
    <xf numFmtId="0" fontId="10" fillId="25" borderId="0" applyNumberFormat="0" applyBorder="0" applyAlignment="0" applyProtection="0"/>
    <xf numFmtId="0" fontId="10" fillId="29" borderId="0" applyNumberFormat="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67" fontId="12" fillId="0" borderId="0" applyFont="0" applyFill="0" applyBorder="0" applyAlignment="0" applyProtection="0"/>
    <xf numFmtId="168" fontId="12" fillId="0" borderId="0" applyFont="0" applyFill="0" applyBorder="0" applyAlignment="0" applyProtection="0"/>
    <xf numFmtId="0" fontId="13" fillId="3" borderId="0" applyNumberFormat="0" applyBorder="0" applyAlignment="0" applyProtection="0"/>
    <xf numFmtId="169" fontId="8" fillId="0" borderId="0" applyFont="0" applyFill="0" applyBorder="0" applyAlignment="0" applyProtection="0"/>
    <xf numFmtId="0" fontId="14" fillId="0" borderId="0"/>
    <xf numFmtId="0" fontId="15" fillId="6" borderId="4" applyNumberFormat="0" applyAlignment="0" applyProtection="0"/>
    <xf numFmtId="0" fontId="16" fillId="7" borderId="7" applyNumberFormat="0" applyAlignment="0" applyProtection="0"/>
    <xf numFmtId="170" fontId="4" fillId="0" borderId="0" applyFont="0" applyFill="0" applyBorder="0" applyAlignment="0" applyProtection="0"/>
    <xf numFmtId="170" fontId="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170" fontId="17"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70" fontId="17"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3" fontId="21" fillId="0" borderId="0" applyFont="0" applyFill="0" applyBorder="0" applyAlignment="0" applyProtection="0"/>
    <xf numFmtId="171" fontId="21" fillId="0" borderId="0" applyFont="0" applyFill="0" applyBorder="0" applyAlignment="0" applyProtection="0"/>
    <xf numFmtId="171" fontId="8" fillId="0" borderId="0" applyFont="0" applyFill="0" applyBorder="0" applyAlignment="0" applyProtection="0"/>
    <xf numFmtId="44" fontId="22" fillId="0" borderId="0" applyFont="0" applyFill="0" applyBorder="0" applyAlignment="0" applyProtection="0"/>
    <xf numFmtId="169" fontId="21" fillId="0" borderId="0" applyFont="0" applyFill="0" applyBorder="0" applyAlignment="0" applyProtection="0"/>
    <xf numFmtId="0" fontId="21" fillId="0" borderId="0" applyFont="0" applyFill="0" applyBorder="0" applyAlignment="0" applyProtection="0"/>
    <xf numFmtId="172" fontId="8" fillId="0" borderId="0" applyFont="0" applyFill="0" applyBorder="0" applyAlignment="0" applyProtection="0"/>
    <xf numFmtId="0" fontId="23" fillId="50" borderId="24" applyNumberFormat="0" applyAlignment="0" applyProtection="0">
      <alignment vertical="center"/>
    </xf>
    <xf numFmtId="0" fontId="24" fillId="41" borderId="25" applyNumberFormat="0" applyAlignment="0" applyProtection="0">
      <alignment vertical="center"/>
    </xf>
    <xf numFmtId="0" fontId="25" fillId="0" borderId="26" applyNumberFormat="0" applyFill="0" applyAlignment="0" applyProtection="0">
      <alignment vertical="center"/>
    </xf>
    <xf numFmtId="0" fontId="26" fillId="0" borderId="27" applyNumberFormat="0" applyFill="0" applyAlignment="0" applyProtection="0">
      <alignment vertical="center"/>
    </xf>
    <xf numFmtId="0" fontId="27" fillId="0" borderId="28" applyNumberFormat="0" applyFill="0" applyAlignment="0" applyProtection="0">
      <alignment vertical="center"/>
    </xf>
    <xf numFmtId="0" fontId="27" fillId="0" borderId="0" applyNumberFormat="0" applyFill="0" applyBorder="0" applyAlignment="0" applyProtection="0">
      <alignment vertical="center"/>
    </xf>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0" fontId="28" fillId="0" borderId="0" applyNumberFormat="0" applyFill="0" applyBorder="0" applyAlignment="0" applyProtection="0"/>
    <xf numFmtId="2" fontId="8" fillId="0" borderId="0" applyFont="0" applyFill="0" applyBorder="0" applyAlignment="0" applyProtection="0"/>
    <xf numFmtId="2" fontId="21" fillId="0" borderId="0" applyFont="0" applyFill="0" applyBorder="0" applyAlignment="0" applyProtection="0"/>
    <xf numFmtId="0" fontId="21" fillId="51" borderId="29" applyNumberFormat="0" applyFont="0" applyAlignment="0" applyProtection="0">
      <alignment vertical="center"/>
    </xf>
    <xf numFmtId="0" fontId="29" fillId="2" borderId="0" applyNumberFormat="0" applyBorder="0" applyAlignment="0" applyProtection="0"/>
    <xf numFmtId="0" fontId="30" fillId="0" borderId="30" applyNumberFormat="0" applyAlignment="0" applyProtection="0">
      <alignment horizontal="left" vertical="center"/>
    </xf>
    <xf numFmtId="0" fontId="30" fillId="0" borderId="21">
      <alignment horizontal="left" vertical="center"/>
    </xf>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52" borderId="31" applyNumberFormat="0" applyAlignment="0" applyProtection="0">
      <alignment vertical="center"/>
    </xf>
    <xf numFmtId="0" fontId="43" fillId="0" borderId="0"/>
    <xf numFmtId="0" fontId="44" fillId="0" borderId="6" applyNumberFormat="0" applyFill="0" applyAlignment="0" applyProtection="0"/>
    <xf numFmtId="0" fontId="45" fillId="4" borderId="0" applyNumberFormat="0" applyBorder="0" applyAlignment="0" applyProtection="0"/>
    <xf numFmtId="0" fontId="11" fillId="53" borderId="0" applyNumberFormat="0" applyBorder="0" applyAlignment="0" applyProtection="0">
      <alignment vertical="center"/>
    </xf>
    <xf numFmtId="0" fontId="11" fillId="54" borderId="0" applyNumberFormat="0" applyBorder="0" applyAlignment="0" applyProtection="0">
      <alignment vertical="center"/>
    </xf>
    <xf numFmtId="0" fontId="11" fillId="55" borderId="0" applyNumberFormat="0" applyBorder="0" applyAlignment="0" applyProtection="0">
      <alignment vertical="center"/>
    </xf>
    <xf numFmtId="0" fontId="11" fillId="47" borderId="0" applyNumberFormat="0" applyBorder="0" applyAlignment="0" applyProtection="0">
      <alignment vertical="center"/>
    </xf>
    <xf numFmtId="0" fontId="11" fillId="48" borderId="0" applyNumberFormat="0" applyBorder="0" applyAlignment="0" applyProtection="0">
      <alignment vertical="center"/>
    </xf>
    <xf numFmtId="0" fontId="11" fillId="56" borderId="0" applyNumberFormat="0" applyBorder="0" applyAlignment="0" applyProtection="0">
      <alignment vertical="center"/>
    </xf>
    <xf numFmtId="0" fontId="4" fillId="0" borderId="0"/>
    <xf numFmtId="0" fontId="21" fillId="0" borderId="0"/>
    <xf numFmtId="0" fontId="46" fillId="0" borderId="0"/>
    <xf numFmtId="0" fontId="8" fillId="0" borderId="0"/>
    <xf numFmtId="0" fontId="19" fillId="0" borderId="0"/>
    <xf numFmtId="0" fontId="47" fillId="0" borderId="0"/>
    <xf numFmtId="0" fontId="8" fillId="0" borderId="0"/>
    <xf numFmtId="0" fontId="8" fillId="0" borderId="0"/>
    <xf numFmtId="0" fontId="48" fillId="0" borderId="0"/>
    <xf numFmtId="0" fontId="48" fillId="0" borderId="0"/>
    <xf numFmtId="0" fontId="19" fillId="0" borderId="0"/>
    <xf numFmtId="0" fontId="18" fillId="0" borderId="0"/>
    <xf numFmtId="0" fontId="18" fillId="0" borderId="0"/>
    <xf numFmtId="0" fontId="8" fillId="0" borderId="0"/>
    <xf numFmtId="0" fontId="8" fillId="0" borderId="0"/>
    <xf numFmtId="0" fontId="2" fillId="0" borderId="0"/>
    <xf numFmtId="0" fontId="21" fillId="0" borderId="0"/>
    <xf numFmtId="0" fontId="49" fillId="0" borderId="0"/>
    <xf numFmtId="0" fontId="2" fillId="0" borderId="0"/>
    <xf numFmtId="0" fontId="4" fillId="0" borderId="0"/>
    <xf numFmtId="0" fontId="21" fillId="0" borderId="0"/>
    <xf numFmtId="0" fontId="8" fillId="0" borderId="0"/>
    <xf numFmtId="0" fontId="8" fillId="0" borderId="0"/>
    <xf numFmtId="0" fontId="50" fillId="0" borderId="0"/>
    <xf numFmtId="0" fontId="2" fillId="0" borderId="0"/>
    <xf numFmtId="0" fontId="51" fillId="0" borderId="0"/>
    <xf numFmtId="0" fontId="17" fillId="0" borderId="0"/>
    <xf numFmtId="0" fontId="2" fillId="0" borderId="0"/>
    <xf numFmtId="0" fontId="2" fillId="0" borderId="0"/>
    <xf numFmtId="0" fontId="2" fillId="0" borderId="0"/>
    <xf numFmtId="0" fontId="51" fillId="0" borderId="0"/>
    <xf numFmtId="0" fontId="8" fillId="0" borderId="0"/>
    <xf numFmtId="0" fontId="21" fillId="0" borderId="0"/>
    <xf numFmtId="0" fontId="2" fillId="0" borderId="0"/>
    <xf numFmtId="0" fontId="8" fillId="0" borderId="0"/>
    <xf numFmtId="0" fontId="21" fillId="0" borderId="0"/>
    <xf numFmtId="0" fontId="21" fillId="0" borderId="0"/>
    <xf numFmtId="0" fontId="21" fillId="0" borderId="0"/>
    <xf numFmtId="0" fontId="21" fillId="0" borderId="0"/>
    <xf numFmtId="0" fontId="21" fillId="0" borderId="0"/>
    <xf numFmtId="0" fontId="17" fillId="0" borderId="0"/>
    <xf numFmtId="0" fontId="52" fillId="0" borderId="0"/>
    <xf numFmtId="0" fontId="4" fillId="0" borderId="0"/>
    <xf numFmtId="0" fontId="19" fillId="0" borderId="0"/>
    <xf numFmtId="0" fontId="46" fillId="0" borderId="0"/>
    <xf numFmtId="0" fontId="21" fillId="0" borderId="0"/>
    <xf numFmtId="0" fontId="2" fillId="0" borderId="0"/>
    <xf numFmtId="0" fontId="17" fillId="0" borderId="0"/>
    <xf numFmtId="0" fontId="8" fillId="0" borderId="0"/>
    <xf numFmtId="0" fontId="4" fillId="0" borderId="0"/>
    <xf numFmtId="0" fontId="21" fillId="0" borderId="0"/>
    <xf numFmtId="0" fontId="21" fillId="0" borderId="0"/>
    <xf numFmtId="0" fontId="8" fillId="0" borderId="0"/>
    <xf numFmtId="0" fontId="8" fillId="0" borderId="0"/>
    <xf numFmtId="0" fontId="18" fillId="0" borderId="0"/>
    <xf numFmtId="0" fontId="4" fillId="0" borderId="0"/>
    <xf numFmtId="0" fontId="2" fillId="0" borderId="0"/>
    <xf numFmtId="0" fontId="53" fillId="0" borderId="0">
      <alignment vertical="center"/>
    </xf>
    <xf numFmtId="0" fontId="2" fillId="0" borderId="0"/>
    <xf numFmtId="0" fontId="2" fillId="0" borderId="0"/>
    <xf numFmtId="0" fontId="2" fillId="0" borderId="0"/>
    <xf numFmtId="0" fontId="4" fillId="0" borderId="0"/>
    <xf numFmtId="0" fontId="21" fillId="0" borderId="0"/>
    <xf numFmtId="0" fontId="4" fillId="0" borderId="0"/>
    <xf numFmtId="0" fontId="2" fillId="0" borderId="0"/>
    <xf numFmtId="0" fontId="4" fillId="0" borderId="0"/>
    <xf numFmtId="0" fontId="54" fillId="0" borderId="0"/>
    <xf numFmtId="172" fontId="8" fillId="0" borderId="0"/>
    <xf numFmtId="0" fontId="21" fillId="0" borderId="0"/>
    <xf numFmtId="0" fontId="17" fillId="0" borderId="0"/>
    <xf numFmtId="172" fontId="55" fillId="0" borderId="0"/>
    <xf numFmtId="0" fontId="4" fillId="0" borderId="0"/>
    <xf numFmtId="0" fontId="4" fillId="8" borderId="8" applyNumberFormat="0" applyFont="0" applyAlignment="0" applyProtection="0"/>
    <xf numFmtId="0" fontId="56" fillId="0" borderId="32" applyNumberFormat="0" applyFill="0" applyAlignment="0" applyProtection="0">
      <alignment vertical="center"/>
    </xf>
    <xf numFmtId="0" fontId="57" fillId="6" borderId="5" applyNumberFormat="0" applyAlignment="0" applyProtection="0"/>
    <xf numFmtId="9" fontId="2" fillId="0" borderId="0" applyFont="0" applyFill="0" applyBorder="0" applyAlignment="0" applyProtection="0"/>
    <xf numFmtId="9" fontId="46" fillId="0" borderId="0" applyFont="0" applyFill="0" applyBorder="0" applyAlignment="0" applyProtection="0"/>
    <xf numFmtId="9" fontId="4" fillId="0" borderId="0" applyFont="0" applyFill="0" applyBorder="0" applyAlignment="0" applyProtection="0"/>
    <xf numFmtId="9" fontId="52" fillId="0" borderId="0" applyFont="0" applyFill="0" applyBorder="0" applyAlignment="0" applyProtection="0"/>
    <xf numFmtId="3" fontId="8" fillId="0" borderId="0" applyFont="0" applyFill="0" applyBorder="0" applyAlignment="0" applyProtection="0"/>
    <xf numFmtId="0" fontId="17" fillId="0" borderId="0"/>
    <xf numFmtId="0" fontId="17" fillId="0" borderId="0" applyFill="0"/>
    <xf numFmtId="0" fontId="58" fillId="0" borderId="0" applyNumberFormat="0" applyFill="0" applyBorder="0" applyAlignment="0" applyProtection="0">
      <alignment vertical="center"/>
    </xf>
    <xf numFmtId="0" fontId="59" fillId="50" borderId="25" applyNumberFormat="0" applyAlignment="0" applyProtection="0">
      <alignment vertical="center"/>
    </xf>
    <xf numFmtId="0" fontId="60" fillId="0" borderId="0" applyNumberFormat="0" applyFill="0" applyBorder="0" applyAlignment="0" applyProtection="0"/>
    <xf numFmtId="0" fontId="61" fillId="0" borderId="33" applyNumberFormat="0" applyFill="0" applyAlignment="0" applyProtection="0">
      <alignment vertical="center"/>
    </xf>
    <xf numFmtId="0" fontId="62" fillId="38" borderId="0" applyNumberFormat="0" applyBorder="0" applyAlignment="0" applyProtection="0">
      <alignment vertical="center"/>
    </xf>
    <xf numFmtId="0" fontId="5" fillId="0" borderId="9" applyNumberFormat="0" applyFill="0" applyAlignment="0" applyProtection="0"/>
    <xf numFmtId="0" fontId="63" fillId="57" borderId="0" applyNumberFormat="0" applyBorder="0" applyAlignment="0" applyProtection="0">
      <alignment vertical="center"/>
    </xf>
    <xf numFmtId="0" fontId="64"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10"/>
    <xf numFmtId="0" fontId="7" fillId="0" borderId="16">
      <alignment horizontal="left" vertical="top"/>
    </xf>
    <xf numFmtId="0" fontId="67" fillId="0" borderId="16">
      <alignment horizontal="left" vertical="center"/>
    </xf>
    <xf numFmtId="0" fontId="68" fillId="0" borderId="0" applyNumberFormat="0" applyFill="0" applyBorder="0" applyAlignment="0" applyProtection="0"/>
    <xf numFmtId="0" fontId="69" fillId="37" borderId="0" applyNumberFormat="0" applyBorder="0" applyAlignment="0" applyProtection="0">
      <alignment vertical="center"/>
    </xf>
    <xf numFmtId="40" fontId="70" fillId="0" borderId="0" applyFont="0" applyFill="0" applyBorder="0" applyAlignment="0" applyProtection="0"/>
    <xf numFmtId="38" fontId="70" fillId="0" borderId="0" applyFont="0" applyFill="0" applyBorder="0" applyAlignment="0" applyProtection="0"/>
    <xf numFmtId="0" fontId="70" fillId="0" borderId="0" applyFont="0" applyFill="0" applyBorder="0" applyAlignment="0" applyProtection="0"/>
    <xf numFmtId="0" fontId="70" fillId="0" borderId="0" applyFont="0" applyFill="0" applyBorder="0" applyAlignment="0" applyProtection="0"/>
    <xf numFmtId="10" fontId="21" fillId="0" borderId="0" applyFont="0" applyFill="0" applyBorder="0" applyAlignment="0" applyProtection="0"/>
    <xf numFmtId="0" fontId="71" fillId="0" borderId="0"/>
    <xf numFmtId="174" fontId="21" fillId="0" borderId="0" applyFont="0" applyFill="0" applyBorder="0" applyAlignment="0" applyProtection="0"/>
    <xf numFmtId="175" fontId="21" fillId="0" borderId="0" applyFont="0" applyFill="0" applyBorder="0" applyAlignment="0" applyProtection="0"/>
    <xf numFmtId="176" fontId="72" fillId="0" borderId="0" applyFont="0" applyFill="0" applyBorder="0" applyAlignment="0" applyProtection="0"/>
    <xf numFmtId="177" fontId="72" fillId="0" borderId="0" applyFont="0" applyFill="0" applyBorder="0" applyAlignment="0" applyProtection="0"/>
    <xf numFmtId="0" fontId="73" fillId="0" borderId="0"/>
    <xf numFmtId="0" fontId="1" fillId="0" borderId="0"/>
    <xf numFmtId="0" fontId="1" fillId="0" borderId="0"/>
  </cellStyleXfs>
  <cellXfs count="597">
    <xf numFmtId="0" fontId="0" fillId="0" borderId="0" xfId="0"/>
    <xf numFmtId="0" fontId="5" fillId="0" borderId="0" xfId="0" applyFont="1"/>
    <xf numFmtId="0" fontId="0" fillId="0" borderId="0" xfId="0" applyAlignment="1"/>
    <xf numFmtId="0" fontId="5" fillId="33" borderId="11"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6" xfId="0" applyFont="1" applyFill="1" applyBorder="1" applyAlignment="1">
      <alignment horizontal="center" vertical="center" wrapText="1"/>
    </xf>
    <xf numFmtId="10" fontId="5" fillId="33" borderId="11" xfId="0" applyNumberFormat="1" applyFont="1" applyFill="1" applyBorder="1" applyAlignment="1">
      <alignment horizontal="center" vertical="center" wrapText="1"/>
    </xf>
    <xf numFmtId="9" fontId="5" fillId="33" borderId="23" xfId="0" applyNumberFormat="1" applyFont="1" applyFill="1" applyBorder="1" applyAlignment="1">
      <alignment horizontal="center" vertical="center" wrapText="1"/>
    </xf>
    <xf numFmtId="0" fontId="5" fillId="33" borderId="23" xfId="0" applyFont="1" applyFill="1" applyBorder="1" applyAlignment="1">
      <alignment horizontal="center" vertical="center" wrapText="1"/>
    </xf>
    <xf numFmtId="164" fontId="5" fillId="33" borderId="23" xfId="0" applyNumberFormat="1" applyFont="1" applyFill="1" applyBorder="1" applyAlignment="1">
      <alignment horizontal="center" vertical="center" wrapText="1"/>
    </xf>
    <xf numFmtId="0" fontId="0" fillId="0" borderId="11" xfId="0" applyBorder="1"/>
    <xf numFmtId="0" fontId="0" fillId="0" borderId="11" xfId="0" applyBorder="1" applyAlignment="1">
      <alignment horizontal="center"/>
    </xf>
    <xf numFmtId="0" fontId="0" fillId="0" borderId="11" xfId="0" applyBorder="1" applyAlignment="1">
      <alignment horizontal="center" vertical="center"/>
    </xf>
    <xf numFmtId="9" fontId="0" fillId="0" borderId="11" xfId="0" applyNumberFormat="1" applyBorder="1"/>
    <xf numFmtId="3" fontId="0" fillId="0" borderId="11" xfId="0" applyNumberFormat="1" applyBorder="1"/>
    <xf numFmtId="3" fontId="0" fillId="0" borderId="11" xfId="0" applyNumberFormat="1" applyBorder="1" applyAlignment="1">
      <alignment horizontal="center" vertical="center"/>
    </xf>
    <xf numFmtId="3" fontId="0" fillId="34" borderId="11" xfId="0" applyNumberFormat="1" applyFill="1" applyBorder="1"/>
    <xf numFmtId="3" fontId="0" fillId="0" borderId="11" xfId="0" applyNumberFormat="1" applyBorder="1" applyAlignment="1">
      <alignment horizontal="center"/>
    </xf>
    <xf numFmtId="1" fontId="0" fillId="0" borderId="11" xfId="0" applyNumberFormat="1" applyBorder="1" applyAlignment="1">
      <alignment horizontal="center"/>
    </xf>
    <xf numFmtId="0" fontId="0" fillId="0" borderId="11" xfId="0" applyFill="1" applyBorder="1" applyAlignment="1">
      <alignment horizontal="center"/>
    </xf>
    <xf numFmtId="0" fontId="0" fillId="0" borderId="0" xfId="0" applyFill="1" applyBorder="1" applyAlignment="1">
      <alignment horizontal="center"/>
    </xf>
    <xf numFmtId="0" fontId="77" fillId="0" borderId="0" xfId="0" applyFont="1" applyAlignment="1">
      <alignment vertical="center"/>
    </xf>
    <xf numFmtId="0" fontId="76" fillId="0" borderId="0" xfId="0" applyFont="1" applyAlignment="1">
      <alignment vertical="center"/>
    </xf>
    <xf numFmtId="0" fontId="76" fillId="0" borderId="0" xfId="0" applyFont="1" applyAlignment="1">
      <alignment horizontal="center" vertical="center"/>
    </xf>
    <xf numFmtId="0" fontId="74" fillId="58" borderId="11" xfId="0" applyFont="1" applyFill="1" applyBorder="1" applyAlignment="1">
      <alignment horizontal="center" vertical="center" wrapText="1"/>
    </xf>
    <xf numFmtId="0" fontId="74" fillId="58" borderId="11" xfId="0" applyFont="1" applyFill="1" applyBorder="1" applyAlignment="1">
      <alignment vertical="center"/>
    </xf>
    <xf numFmtId="0" fontId="74" fillId="59" borderId="39" xfId="0" applyFont="1" applyFill="1" applyBorder="1" applyAlignment="1">
      <alignment horizontal="center" vertical="center"/>
    </xf>
    <xf numFmtId="0" fontId="74" fillId="59" borderId="43" xfId="0" applyFont="1" applyFill="1" applyBorder="1" applyAlignment="1">
      <alignment horizontal="center" vertical="center"/>
    </xf>
    <xf numFmtId="0" fontId="76" fillId="0" borderId="11" xfId="0" applyFont="1" applyFill="1" applyBorder="1" applyAlignment="1">
      <alignment horizontal="center" vertical="center"/>
    </xf>
    <xf numFmtId="0" fontId="75" fillId="0" borderId="11" xfId="0" applyFont="1" applyFill="1" applyBorder="1" applyAlignment="1">
      <alignment horizontal="center" vertical="center" wrapText="1"/>
    </xf>
    <xf numFmtId="0" fontId="75" fillId="0" borderId="11" xfId="0" applyFont="1" applyFill="1" applyBorder="1" applyAlignment="1">
      <alignment vertical="center" wrapText="1"/>
    </xf>
    <xf numFmtId="9" fontId="76" fillId="0" borderId="11" xfId="0" applyNumberFormat="1" applyFont="1" applyFill="1" applyBorder="1" applyAlignment="1">
      <alignment horizontal="center" vertical="center"/>
    </xf>
    <xf numFmtId="9" fontId="76" fillId="0" borderId="11" xfId="0" applyNumberFormat="1" applyFont="1" applyFill="1" applyBorder="1" applyAlignment="1">
      <alignment horizontal="center" vertical="center" wrapText="1"/>
    </xf>
    <xf numFmtId="0" fontId="76" fillId="0" borderId="11" xfId="0" applyFont="1" applyFill="1" applyBorder="1" applyAlignment="1">
      <alignment horizontal="left" vertical="center" wrapText="1"/>
    </xf>
    <xf numFmtId="0" fontId="76" fillId="0" borderId="11" xfId="0" applyFont="1" applyFill="1" applyBorder="1" applyAlignment="1">
      <alignment horizontal="center" vertical="center" wrapText="1"/>
    </xf>
    <xf numFmtId="0" fontId="75" fillId="0" borderId="11" xfId="0" applyFont="1" applyFill="1" applyBorder="1" applyAlignment="1">
      <alignment horizontal="center" vertical="center"/>
    </xf>
    <xf numFmtId="0" fontId="76" fillId="0" borderId="11" xfId="0" applyFont="1" applyFill="1" applyBorder="1" applyAlignment="1">
      <alignment vertical="center"/>
    </xf>
    <xf numFmtId="9" fontId="76" fillId="0" borderId="11" xfId="201" applyFont="1" applyFill="1" applyBorder="1" applyAlignment="1">
      <alignment vertical="center"/>
    </xf>
    <xf numFmtId="9" fontId="76" fillId="0" borderId="11" xfId="0" applyNumberFormat="1" applyFont="1" applyFill="1" applyBorder="1" applyAlignment="1">
      <alignment vertical="center"/>
    </xf>
    <xf numFmtId="0" fontId="76" fillId="0" borderId="39" xfId="0" applyFont="1" applyFill="1" applyBorder="1" applyAlignment="1">
      <alignment vertical="center"/>
    </xf>
    <xf numFmtId="0" fontId="76" fillId="0" borderId="43" xfId="0" applyFont="1" applyFill="1" applyBorder="1" applyAlignment="1">
      <alignment vertical="center"/>
    </xf>
    <xf numFmtId="0" fontId="76" fillId="0" borderId="0" xfId="0" applyFont="1" applyFill="1" applyAlignment="1">
      <alignment vertical="center"/>
    </xf>
    <xf numFmtId="0" fontId="76" fillId="0" borderId="11" xfId="0" applyFont="1" applyFill="1" applyBorder="1" applyAlignment="1">
      <alignment vertical="center" wrapText="1"/>
    </xf>
    <xf numFmtId="1" fontId="76" fillId="0" borderId="11" xfId="0" applyNumberFormat="1" applyFont="1" applyFill="1" applyBorder="1" applyAlignment="1">
      <alignment horizontal="center" vertical="center" wrapText="1"/>
    </xf>
    <xf numFmtId="0" fontId="76" fillId="0" borderId="22" xfId="0" applyFont="1" applyFill="1" applyBorder="1" applyAlignment="1">
      <alignment vertical="center"/>
    </xf>
    <xf numFmtId="1" fontId="76" fillId="0" borderId="11" xfId="0" applyNumberFormat="1" applyFont="1" applyFill="1" applyBorder="1" applyAlignment="1">
      <alignment vertical="center"/>
    </xf>
    <xf numFmtId="0" fontId="76" fillId="0" borderId="11" xfId="0" applyFont="1" applyFill="1" applyBorder="1" applyAlignment="1">
      <alignment wrapText="1"/>
    </xf>
    <xf numFmtId="9" fontId="76" fillId="0" borderId="22" xfId="0" applyNumberFormat="1" applyFont="1" applyFill="1" applyBorder="1" applyAlignment="1">
      <alignment vertical="center"/>
    </xf>
    <xf numFmtId="0" fontId="76" fillId="0" borderId="22" xfId="0" applyFont="1" applyFill="1" applyBorder="1" applyAlignment="1">
      <alignment horizontal="center" vertical="center" wrapText="1"/>
    </xf>
    <xf numFmtId="0" fontId="76" fillId="0" borderId="19" xfId="0" applyFont="1" applyFill="1" applyBorder="1" applyAlignment="1">
      <alignment horizontal="center" vertical="center" wrapText="1"/>
    </xf>
    <xf numFmtId="0" fontId="76" fillId="0" borderId="0" xfId="0" applyFont="1" applyFill="1" applyBorder="1" applyAlignment="1">
      <alignment vertical="center"/>
    </xf>
    <xf numFmtId="0" fontId="78" fillId="0" borderId="11" xfId="0" applyFont="1" applyBorder="1" applyAlignment="1">
      <alignment vertical="center"/>
    </xf>
    <xf numFmtId="0" fontId="79" fillId="0" borderId="11" xfId="0" applyFont="1" applyBorder="1" applyAlignment="1">
      <alignment vertical="center"/>
    </xf>
    <xf numFmtId="9" fontId="77" fillId="0" borderId="11" xfId="0" applyNumberFormat="1" applyFont="1" applyBorder="1" applyAlignment="1">
      <alignment vertical="center"/>
    </xf>
    <xf numFmtId="0" fontId="77" fillId="0" borderId="11" xfId="0" applyFont="1" applyBorder="1" applyAlignment="1">
      <alignment vertical="center"/>
    </xf>
    <xf numFmtId="1" fontId="77" fillId="0" borderId="11" xfId="0" applyNumberFormat="1" applyFont="1" applyBorder="1" applyAlignment="1">
      <alignment horizontal="center" vertical="center"/>
    </xf>
    <xf numFmtId="0" fontId="77" fillId="0" borderId="11" xfId="0" applyFont="1" applyBorder="1" applyAlignment="1">
      <alignment horizontal="center" vertical="center"/>
    </xf>
    <xf numFmtId="0" fontId="77" fillId="0" borderId="22" xfId="0" applyFont="1" applyBorder="1" applyAlignment="1">
      <alignment vertical="center"/>
    </xf>
    <xf numFmtId="9" fontId="77" fillId="0" borderId="22" xfId="0" applyNumberFormat="1" applyFont="1" applyBorder="1" applyAlignment="1">
      <alignment vertical="center"/>
    </xf>
    <xf numFmtId="0" fontId="77" fillId="0" borderId="39" xfId="0" applyFont="1" applyBorder="1" applyAlignment="1">
      <alignment vertical="center"/>
    </xf>
    <xf numFmtId="0" fontId="78" fillId="0" borderId="0" xfId="0" applyFont="1" applyAlignment="1">
      <alignment horizontal="center" vertical="center"/>
    </xf>
    <xf numFmtId="9" fontId="77" fillId="0" borderId="0" xfId="0" applyNumberFormat="1" applyFont="1" applyAlignment="1">
      <alignment vertical="center"/>
    </xf>
    <xf numFmtId="0" fontId="77" fillId="0" borderId="0" xfId="0" applyFont="1" applyAlignment="1">
      <alignment horizontal="center" vertical="center"/>
    </xf>
    <xf numFmtId="0" fontId="80" fillId="0" borderId="0" xfId="0" applyFont="1" applyAlignment="1">
      <alignment horizontal="center" vertical="center"/>
    </xf>
    <xf numFmtId="0" fontId="76" fillId="0" borderId="11" xfId="0" applyFont="1" applyBorder="1" applyAlignment="1">
      <alignment horizontal="center" vertical="center"/>
    </xf>
    <xf numFmtId="0" fontId="78" fillId="0" borderId="11" xfId="0" applyFont="1" applyBorder="1" applyAlignment="1">
      <alignment horizontal="center" vertical="center"/>
    </xf>
    <xf numFmtId="0" fontId="76" fillId="0" borderId="11" xfId="0" applyFont="1" applyBorder="1" applyAlignment="1">
      <alignment horizontal="left" vertical="center"/>
    </xf>
    <xf numFmtId="0" fontId="86" fillId="60" borderId="11" xfId="0" applyFont="1" applyFill="1" applyBorder="1" applyAlignment="1">
      <alignment horizontal="center" vertical="center" wrapText="1"/>
    </xf>
    <xf numFmtId="0" fontId="86" fillId="61" borderId="11" xfId="0" applyFont="1" applyFill="1" applyBorder="1" applyAlignment="1">
      <alignment horizontal="center" vertical="center" wrapText="1"/>
    </xf>
    <xf numFmtId="0" fontId="79" fillId="0" borderId="11" xfId="0" applyFont="1" applyFill="1" applyBorder="1" applyAlignment="1">
      <alignment horizontal="center" vertical="center"/>
    </xf>
    <xf numFmtId="9" fontId="79" fillId="0" borderId="11" xfId="0" applyNumberFormat="1" applyFont="1" applyFill="1" applyBorder="1" applyAlignment="1">
      <alignment horizontal="center" vertical="center"/>
    </xf>
    <xf numFmtId="0" fontId="79" fillId="0" borderId="11" xfId="0" applyFont="1" applyFill="1" applyBorder="1" applyAlignment="1">
      <alignment horizontal="left" vertical="center"/>
    </xf>
    <xf numFmtId="9" fontId="79" fillId="0" borderId="11" xfId="201" applyFont="1" applyFill="1" applyBorder="1" applyAlignment="1">
      <alignment horizontal="center" vertical="center"/>
    </xf>
    <xf numFmtId="0" fontId="79" fillId="0" borderId="11" xfId="0" applyFont="1" applyFill="1" applyBorder="1" applyAlignment="1">
      <alignment horizontal="center" vertical="center" wrapText="1"/>
    </xf>
    <xf numFmtId="0" fontId="79" fillId="0" borderId="11" xfId="201" applyNumberFormat="1" applyFont="1" applyFill="1" applyBorder="1" applyAlignment="1">
      <alignment horizontal="center" vertical="center"/>
    </xf>
    <xf numFmtId="0" fontId="77" fillId="0" borderId="0" xfId="0" applyFont="1" applyFill="1" applyAlignment="1">
      <alignment vertical="center"/>
    </xf>
    <xf numFmtId="0" fontId="79" fillId="0" borderId="11" xfId="0" applyFont="1" applyFill="1" applyBorder="1" applyAlignment="1">
      <alignment horizontal="left" vertical="center" wrapText="1"/>
    </xf>
    <xf numFmtId="164" fontId="79" fillId="0" borderId="11" xfId="0" applyNumberFormat="1" applyFont="1" applyFill="1" applyBorder="1" applyAlignment="1">
      <alignment horizontal="center" vertical="center"/>
    </xf>
    <xf numFmtId="0" fontId="79" fillId="0" borderId="11" xfId="150" applyFont="1" applyFill="1" applyBorder="1" applyAlignment="1">
      <alignment horizontal="left"/>
    </xf>
    <xf numFmtId="9" fontId="79" fillId="0" borderId="11" xfId="201" applyFont="1" applyFill="1" applyBorder="1" applyAlignment="1">
      <alignment horizontal="left" vertical="center"/>
    </xf>
    <xf numFmtId="0" fontId="79" fillId="0" borderId="11" xfId="0" applyFont="1" applyFill="1" applyBorder="1" applyAlignment="1">
      <alignment vertical="center"/>
    </xf>
    <xf numFmtId="9" fontId="79" fillId="0" borderId="11" xfId="0" applyNumberFormat="1" applyFont="1" applyFill="1" applyBorder="1" applyAlignment="1">
      <alignment vertical="center"/>
    </xf>
    <xf numFmtId="0" fontId="77" fillId="0" borderId="0" xfId="0" applyFont="1" applyAlignment="1">
      <alignment horizontal="left" vertical="center"/>
    </xf>
    <xf numFmtId="0" fontId="89" fillId="0" borderId="0" xfId="150" applyFont="1"/>
    <xf numFmtId="0" fontId="93" fillId="62" borderId="12" xfId="150" applyFont="1" applyFill="1" applyBorder="1" applyAlignment="1">
      <alignment vertical="center"/>
    </xf>
    <xf numFmtId="0" fontId="92" fillId="62" borderId="13" xfId="150" applyFont="1" applyFill="1" applyBorder="1" applyAlignment="1">
      <alignment vertical="center"/>
    </xf>
    <xf numFmtId="0" fontId="92" fillId="62" borderId="13" xfId="150" applyFont="1" applyFill="1" applyBorder="1" applyAlignment="1">
      <alignment vertical="center" wrapText="1"/>
    </xf>
    <xf numFmtId="0" fontId="92" fillId="62" borderId="14" xfId="150" applyFont="1" applyFill="1" applyBorder="1" applyAlignment="1">
      <alignment vertical="center" wrapText="1"/>
    </xf>
    <xf numFmtId="0" fontId="94" fillId="0" borderId="11" xfId="147" applyFont="1" applyBorder="1" applyAlignment="1">
      <alignment horizontal="right"/>
    </xf>
    <xf numFmtId="0" fontId="92" fillId="63" borderId="11" xfId="150" applyFont="1" applyFill="1" applyBorder="1" applyAlignment="1">
      <alignment horizontal="center" vertical="center"/>
    </xf>
    <xf numFmtId="0" fontId="95" fillId="0" borderId="11" xfId="150" quotePrefix="1" applyFont="1" applyBorder="1" applyAlignment="1">
      <alignment horizontal="center" vertical="center"/>
    </xf>
    <xf numFmtId="0" fontId="92" fillId="0" borderId="21" xfId="150" applyFont="1" applyBorder="1" applyAlignment="1">
      <alignment vertical="center"/>
    </xf>
    <xf numFmtId="0" fontId="96" fillId="0" borderId="21" xfId="150" applyFont="1" applyBorder="1" applyAlignment="1">
      <alignment vertical="center"/>
    </xf>
    <xf numFmtId="0" fontId="92" fillId="0" borderId="22" xfId="150" applyFont="1" applyBorder="1" applyAlignment="1">
      <alignment vertical="center"/>
    </xf>
    <xf numFmtId="0" fontId="92" fillId="0" borderId="21" xfId="150" applyFont="1" applyBorder="1" applyAlignment="1">
      <alignment vertical="center" wrapText="1"/>
    </xf>
    <xf numFmtId="0" fontId="96" fillId="0" borderId="21" xfId="150" applyFont="1" applyBorder="1" applyAlignment="1">
      <alignment vertical="center" wrapText="1"/>
    </xf>
    <xf numFmtId="0" fontId="92" fillId="0" borderId="21" xfId="150" applyFont="1" applyBorder="1" applyAlignment="1">
      <alignment horizontal="center" vertical="center" wrapText="1"/>
    </xf>
    <xf numFmtId="0" fontId="92" fillId="0" borderId="22" xfId="150" applyFont="1" applyBorder="1" applyAlignment="1">
      <alignment vertical="center" wrapText="1"/>
    </xf>
    <xf numFmtId="0" fontId="92" fillId="0" borderId="11" xfId="60" applyNumberFormat="1" applyFont="1" applyBorder="1" applyAlignment="1">
      <alignment horizontal="center" vertical="center"/>
    </xf>
    <xf numFmtId="0" fontId="97" fillId="0" borderId="21" xfId="150" applyFont="1" applyBorder="1" applyAlignment="1">
      <alignment vertical="center" wrapText="1"/>
    </xf>
    <xf numFmtId="0" fontId="79" fillId="0" borderId="21" xfId="150" applyFont="1" applyBorder="1" applyAlignment="1">
      <alignment vertical="center"/>
    </xf>
    <xf numFmtId="0" fontId="75" fillId="0" borderId="21" xfId="150" applyFont="1" applyBorder="1" applyAlignment="1">
      <alignment vertical="center" wrapText="1"/>
    </xf>
    <xf numFmtId="0" fontId="79" fillId="0" borderId="21" xfId="150" applyFont="1" applyBorder="1" applyAlignment="1">
      <alignment vertical="center" wrapText="1"/>
    </xf>
    <xf numFmtId="0" fontId="97" fillId="0" borderId="22" xfId="150" applyFont="1" applyBorder="1" applyAlignment="1">
      <alignment vertical="center" wrapText="1"/>
    </xf>
    <xf numFmtId="0" fontId="92" fillId="0" borderId="11" xfId="150" applyFont="1" applyBorder="1" applyAlignment="1">
      <alignment horizontal="center" vertical="center"/>
    </xf>
    <xf numFmtId="0" fontId="97" fillId="64" borderId="11" xfId="150" applyFont="1" applyFill="1" applyBorder="1" applyAlignment="1">
      <alignment horizontal="center" vertical="center"/>
    </xf>
    <xf numFmtId="0" fontId="92" fillId="63" borderId="21" xfId="150" applyFont="1" applyFill="1" applyBorder="1" applyAlignment="1">
      <alignment vertical="center" wrapText="1"/>
    </xf>
    <xf numFmtId="0" fontId="92" fillId="63" borderId="22" xfId="150" applyFont="1" applyFill="1" applyBorder="1" applyAlignment="1">
      <alignment vertical="center" wrapText="1"/>
    </xf>
    <xf numFmtId="0" fontId="97" fillId="0" borderId="0" xfId="150" applyFont="1" applyAlignment="1">
      <alignment horizontal="left" vertical="center" wrapText="1"/>
    </xf>
    <xf numFmtId="0" fontId="97" fillId="0" borderId="0" xfId="150" applyFont="1"/>
    <xf numFmtId="0" fontId="98" fillId="0" borderId="11" xfId="150" quotePrefix="1" applyFont="1" applyBorder="1" applyAlignment="1">
      <alignment horizontal="center" vertical="center"/>
    </xf>
    <xf numFmtId="0" fontId="75" fillId="0" borderId="0" xfId="150" applyFont="1" applyAlignment="1">
      <alignment horizontal="left" vertical="center" wrapText="1"/>
    </xf>
    <xf numFmtId="0" fontId="75" fillId="0" borderId="0" xfId="150" applyFont="1"/>
    <xf numFmtId="0" fontId="75" fillId="0" borderId="13" xfId="150" applyFont="1" applyBorder="1" applyAlignment="1">
      <alignment horizontal="left" vertical="center" wrapText="1"/>
    </xf>
    <xf numFmtId="0" fontId="75" fillId="0" borderId="14" xfId="150" applyFont="1" applyBorder="1" applyAlignment="1">
      <alignment horizontal="left" vertical="center" wrapText="1"/>
    </xf>
    <xf numFmtId="0" fontId="99" fillId="0" borderId="11" xfId="150" quotePrefix="1" applyFont="1" applyBorder="1" applyAlignment="1">
      <alignment horizontal="center" vertical="center"/>
    </xf>
    <xf numFmtId="0" fontId="75" fillId="0" borderId="11" xfId="150" applyFont="1" applyBorder="1" applyAlignment="1">
      <alignment horizontal="center" vertical="center"/>
    </xf>
    <xf numFmtId="0" fontId="75" fillId="0" borderId="13" xfId="150" applyFont="1" applyBorder="1" applyAlignment="1">
      <alignment vertical="center" wrapText="1"/>
    </xf>
    <xf numFmtId="0" fontId="75" fillId="0" borderId="14" xfId="150" applyFont="1" applyBorder="1" applyAlignment="1">
      <alignment vertical="center" wrapText="1"/>
    </xf>
    <xf numFmtId="0" fontId="79" fillId="0" borderId="11" xfId="150" applyFont="1" applyBorder="1" applyAlignment="1">
      <alignment horizontal="center" vertical="center"/>
    </xf>
    <xf numFmtId="0" fontId="100" fillId="65" borderId="21" xfId="150" applyFont="1" applyFill="1" applyBorder="1" applyAlignment="1">
      <alignment horizontal="left" vertical="center"/>
    </xf>
    <xf numFmtId="0" fontId="100" fillId="65" borderId="21" xfId="150" applyFont="1" applyFill="1" applyBorder="1" applyAlignment="1">
      <alignment horizontal="left" vertical="center" wrapText="1"/>
    </xf>
    <xf numFmtId="0" fontId="75" fillId="65" borderId="21" xfId="150" applyFont="1" applyFill="1" applyBorder="1" applyAlignment="1">
      <alignment horizontal="left" vertical="center"/>
    </xf>
    <xf numFmtId="0" fontId="75" fillId="65" borderId="21" xfId="150" applyFont="1" applyFill="1" applyBorder="1" applyAlignment="1">
      <alignment horizontal="left" vertical="center" wrapText="1"/>
    </xf>
    <xf numFmtId="0" fontId="75" fillId="65" borderId="22" xfId="150" applyFont="1" applyFill="1" applyBorder="1" applyAlignment="1">
      <alignment horizontal="left" vertical="center" wrapText="1"/>
    </xf>
    <xf numFmtId="0" fontId="92" fillId="64" borderId="11" xfId="150" applyFont="1" applyFill="1" applyBorder="1" applyAlignment="1">
      <alignment horizontal="center" vertical="center"/>
    </xf>
    <xf numFmtId="0" fontId="89" fillId="0" borderId="22" xfId="150" applyFont="1" applyBorder="1"/>
    <xf numFmtId="0" fontId="92" fillId="65" borderId="21" xfId="150" applyFont="1" applyFill="1" applyBorder="1" applyAlignment="1">
      <alignment horizontal="left" vertical="center"/>
    </xf>
    <xf numFmtId="0" fontId="89" fillId="65" borderId="21" xfId="150" applyFont="1" applyFill="1" applyBorder="1" applyAlignment="1">
      <alignment vertical="center"/>
    </xf>
    <xf numFmtId="0" fontId="89" fillId="65" borderId="22" xfId="150" applyFont="1" applyFill="1" applyBorder="1" applyAlignment="1">
      <alignment vertical="center"/>
    </xf>
    <xf numFmtId="0" fontId="92" fillId="65" borderId="21" xfId="150" applyFont="1" applyFill="1" applyBorder="1" applyAlignment="1">
      <alignment vertical="center"/>
    </xf>
    <xf numFmtId="0" fontId="96" fillId="65" borderId="21" xfId="150" applyFont="1" applyFill="1" applyBorder="1" applyAlignment="1">
      <alignment vertical="center"/>
    </xf>
    <xf numFmtId="0" fontId="96" fillId="65" borderId="21" xfId="150" applyFont="1" applyFill="1" applyBorder="1" applyAlignment="1">
      <alignment horizontal="left" vertical="center"/>
    </xf>
    <xf numFmtId="0" fontId="92" fillId="65" borderId="22" xfId="150" applyFont="1" applyFill="1" applyBorder="1" applyAlignment="1">
      <alignment horizontal="left" vertical="center"/>
    </xf>
    <xf numFmtId="0" fontId="89" fillId="65" borderId="22" xfId="150" applyFont="1" applyFill="1" applyBorder="1" applyAlignment="1">
      <alignment horizontal="left" vertical="center"/>
    </xf>
    <xf numFmtId="0" fontId="96" fillId="65" borderId="21" xfId="150" applyFont="1" applyFill="1" applyBorder="1" applyAlignment="1">
      <alignment horizontal="left" vertical="top"/>
    </xf>
    <xf numFmtId="0" fontId="96" fillId="65" borderId="21" xfId="150" applyFont="1" applyFill="1" applyBorder="1" applyAlignment="1">
      <alignment vertical="center" wrapText="1"/>
    </xf>
    <xf numFmtId="0" fontId="101" fillId="0" borderId="21" xfId="150" applyFont="1" applyBorder="1" applyAlignment="1">
      <alignment vertical="center"/>
    </xf>
    <xf numFmtId="0" fontId="102" fillId="0" borderId="21" xfId="150" applyFont="1" applyBorder="1" applyAlignment="1">
      <alignment vertical="center"/>
    </xf>
    <xf numFmtId="0" fontId="102" fillId="0" borderId="21" xfId="150" applyFont="1" applyBorder="1" applyAlignment="1">
      <alignment horizontal="left" vertical="center"/>
    </xf>
    <xf numFmtId="0" fontId="102" fillId="0" borderId="22" xfId="150" applyFont="1" applyBorder="1" applyAlignment="1">
      <alignment horizontal="left" vertical="center"/>
    </xf>
    <xf numFmtId="0" fontId="92" fillId="65" borderId="22" xfId="150" applyFont="1" applyFill="1" applyBorder="1" applyAlignment="1">
      <alignment vertical="center"/>
    </xf>
    <xf numFmtId="0" fontId="17" fillId="0" borderId="22" xfId="150" applyBorder="1" applyAlignment="1">
      <alignment vertical="center"/>
    </xf>
    <xf numFmtId="0" fontId="92" fillId="65" borderId="11" xfId="150" applyFont="1" applyFill="1" applyBorder="1" applyAlignment="1">
      <alignment horizontal="center" vertical="center"/>
    </xf>
    <xf numFmtId="0" fontId="86" fillId="0" borderId="11" xfId="150" applyFont="1" applyBorder="1" applyAlignment="1">
      <alignment horizontal="center" vertical="center"/>
    </xf>
    <xf numFmtId="0" fontId="103" fillId="34" borderId="21" xfId="150" applyFont="1" applyFill="1" applyBorder="1" applyAlignment="1">
      <alignment vertical="center"/>
    </xf>
    <xf numFmtId="0" fontId="103" fillId="34" borderId="20" xfId="150" applyFont="1" applyFill="1" applyBorder="1" applyAlignment="1">
      <alignment vertical="center"/>
    </xf>
    <xf numFmtId="0" fontId="103" fillId="34" borderId="11" xfId="150" applyFont="1" applyFill="1" applyBorder="1" applyAlignment="1">
      <alignment vertical="center"/>
    </xf>
    <xf numFmtId="0" fontId="102" fillId="34" borderId="11" xfId="150" applyFont="1" applyFill="1" applyBorder="1" applyAlignment="1">
      <alignment vertical="center"/>
    </xf>
    <xf numFmtId="0" fontId="96" fillId="65" borderId="20" xfId="150" applyFont="1" applyFill="1" applyBorder="1" applyAlignment="1">
      <alignment horizontal="center" vertical="center"/>
    </xf>
    <xf numFmtId="0" fontId="96" fillId="65" borderId="11" xfId="150" applyFont="1" applyFill="1" applyBorder="1" applyAlignment="1">
      <alignment horizontal="center" vertical="center"/>
    </xf>
    <xf numFmtId="0" fontId="17" fillId="0" borderId="11" xfId="150" applyBorder="1" applyAlignment="1">
      <alignment horizontal="center" vertical="center"/>
    </xf>
    <xf numFmtId="0" fontId="103" fillId="34" borderId="21" xfId="150" applyFont="1" applyFill="1" applyBorder="1" applyAlignment="1">
      <alignment horizontal="left" vertical="center"/>
    </xf>
    <xf numFmtId="0" fontId="17" fillId="0" borderId="21" xfId="150" applyBorder="1" applyAlignment="1">
      <alignment vertical="center"/>
    </xf>
    <xf numFmtId="0" fontId="96" fillId="65" borderId="20" xfId="150" applyFont="1" applyFill="1" applyBorder="1" applyAlignment="1">
      <alignment vertical="center"/>
    </xf>
    <xf numFmtId="0" fontId="96" fillId="65" borderId="11" xfId="150" applyFont="1" applyFill="1" applyBorder="1" applyAlignment="1">
      <alignment vertical="center"/>
    </xf>
    <xf numFmtId="0" fontId="17" fillId="0" borderId="11" xfId="150" applyBorder="1" applyAlignment="1">
      <alignment vertical="center"/>
    </xf>
    <xf numFmtId="0" fontId="92" fillId="0" borderId="0" xfId="150" applyFont="1" applyAlignment="1">
      <alignment horizontal="center" vertical="center"/>
    </xf>
    <xf numFmtId="0" fontId="92" fillId="65" borderId="13" xfId="150" applyFont="1" applyFill="1" applyBorder="1" applyAlignment="1">
      <alignment horizontal="left"/>
    </xf>
    <xf numFmtId="0" fontId="17" fillId="0" borderId="13" xfId="150" applyBorder="1" applyAlignment="1">
      <alignment horizontal="left"/>
    </xf>
    <xf numFmtId="0" fontId="104" fillId="0" borderId="0" xfId="150" applyFont="1"/>
    <xf numFmtId="0" fontId="94" fillId="0" borderId="0" xfId="150" applyFont="1"/>
    <xf numFmtId="0" fontId="92" fillId="0" borderId="0" xfId="150" applyFont="1" applyAlignment="1">
      <alignment horizontal="center"/>
    </xf>
    <xf numFmtId="0" fontId="92" fillId="0" borderId="0" xfId="150" applyFont="1"/>
    <xf numFmtId="0" fontId="74" fillId="0" borderId="0" xfId="150" applyFont="1" applyAlignment="1">
      <alignment horizontal="center"/>
    </xf>
    <xf numFmtId="0" fontId="74" fillId="34" borderId="0" xfId="150" applyFont="1" applyFill="1" applyAlignment="1">
      <alignment horizontal="center"/>
    </xf>
    <xf numFmtId="0" fontId="74" fillId="0" borderId="0" xfId="150" applyFont="1" applyAlignment="1">
      <alignment horizontal="center"/>
    </xf>
    <xf numFmtId="0" fontId="79" fillId="0" borderId="21" xfId="150" applyFont="1" applyBorder="1" applyAlignment="1">
      <alignment horizontal="left" vertical="center" wrapText="1"/>
    </xf>
    <xf numFmtId="0" fontId="79" fillId="0" borderId="22" xfId="150" applyFont="1" applyBorder="1" applyAlignment="1">
      <alignment horizontal="left" vertical="center" wrapText="1"/>
    </xf>
    <xf numFmtId="0" fontId="104" fillId="0" borderId="0" xfId="150" applyFont="1" applyAlignment="1">
      <alignment horizontal="center"/>
    </xf>
    <xf numFmtId="0" fontId="92" fillId="0" borderId="0" xfId="150" applyFont="1" applyAlignment="1">
      <alignment horizontal="center"/>
    </xf>
    <xf numFmtId="0" fontId="92" fillId="64" borderId="21" xfId="150" applyFont="1" applyFill="1" applyBorder="1" applyAlignment="1">
      <alignment horizontal="left" vertical="center"/>
    </xf>
    <xf numFmtId="0" fontId="92" fillId="64" borderId="22" xfId="150" applyFont="1" applyFill="1" applyBorder="1" applyAlignment="1">
      <alignment horizontal="left" vertical="center"/>
    </xf>
    <xf numFmtId="0" fontId="92" fillId="34" borderId="20" xfId="150" applyFont="1" applyFill="1" applyBorder="1" applyAlignment="1">
      <alignment horizontal="left" vertical="center"/>
    </xf>
    <xf numFmtId="0" fontId="92" fillId="34" borderId="21" xfId="150" applyFont="1" applyFill="1" applyBorder="1" applyAlignment="1">
      <alignment horizontal="left" vertical="center"/>
    </xf>
    <xf numFmtId="0" fontId="76" fillId="0" borderId="20" xfId="150" applyFont="1" applyBorder="1" applyAlignment="1">
      <alignment horizontal="left" vertical="center" wrapText="1"/>
    </xf>
    <xf numFmtId="0" fontId="76" fillId="0" borderId="21" xfId="150" applyFont="1" applyBorder="1" applyAlignment="1">
      <alignment horizontal="left" vertical="center" wrapText="1"/>
    </xf>
    <xf numFmtId="0" fontId="92" fillId="63" borderId="20" xfId="150" applyFont="1" applyFill="1" applyBorder="1" applyAlignment="1">
      <alignment horizontal="left" vertical="center"/>
    </xf>
    <xf numFmtId="0" fontId="92" fillId="63" borderId="21" xfId="150" applyFont="1" applyFill="1" applyBorder="1" applyAlignment="1">
      <alignment horizontal="left" vertical="center"/>
    </xf>
    <xf numFmtId="0" fontId="92" fillId="63" borderId="22" xfId="150" applyFont="1" applyFill="1" applyBorder="1" applyAlignment="1">
      <alignment horizontal="left" vertical="center"/>
    </xf>
    <xf numFmtId="0" fontId="92" fillId="34" borderId="22" xfId="150" applyFont="1" applyFill="1" applyBorder="1" applyAlignment="1">
      <alignment horizontal="left" vertical="center"/>
    </xf>
    <xf numFmtId="0" fontId="100" fillId="65" borderId="20" xfId="150" applyFont="1" applyFill="1" applyBorder="1" applyAlignment="1">
      <alignment horizontal="left" vertical="center" wrapText="1"/>
    </xf>
    <xf numFmtId="0" fontId="100" fillId="65" borderId="21" xfId="150" applyFont="1" applyFill="1" applyBorder="1" applyAlignment="1">
      <alignment horizontal="left" vertical="center" wrapText="1"/>
    </xf>
    <xf numFmtId="0" fontId="75" fillId="0" borderId="13" xfId="150" applyFont="1" applyBorder="1" applyAlignment="1">
      <alignment horizontal="left" vertical="center" wrapText="1"/>
    </xf>
    <xf numFmtId="0" fontId="75" fillId="0" borderId="14" xfId="150" applyFont="1" applyBorder="1" applyAlignment="1">
      <alignment horizontal="left" vertical="center" wrapText="1"/>
    </xf>
    <xf numFmtId="0" fontId="92" fillId="34" borderId="20" xfId="150" applyFont="1" applyFill="1" applyBorder="1" applyAlignment="1">
      <alignment horizontal="left" vertical="center" wrapText="1"/>
    </xf>
    <xf numFmtId="0" fontId="92" fillId="34" borderId="21" xfId="150" applyFont="1" applyFill="1" applyBorder="1" applyAlignment="1">
      <alignment horizontal="left" vertical="center" wrapText="1"/>
    </xf>
    <xf numFmtId="0" fontId="75" fillId="0" borderId="11" xfId="150" applyFont="1" applyBorder="1" applyAlignment="1">
      <alignment horizontal="left" vertical="center" wrapText="1"/>
    </xf>
    <xf numFmtId="0" fontId="75" fillId="0" borderId="13" xfId="150" applyFont="1" applyBorder="1" applyAlignment="1">
      <alignment horizontal="center" vertical="center" wrapText="1"/>
    </xf>
    <xf numFmtId="0" fontId="75" fillId="0" borderId="14" xfId="150" applyFont="1" applyBorder="1" applyAlignment="1">
      <alignment horizontal="center" vertical="center" wrapText="1"/>
    </xf>
    <xf numFmtId="0" fontId="75" fillId="0" borderId="12" xfId="150" applyFont="1" applyBorder="1" applyAlignment="1">
      <alignment horizontal="left" wrapText="1"/>
    </xf>
    <xf numFmtId="0" fontId="75" fillId="0" borderId="13" xfId="150" applyFont="1" applyBorder="1" applyAlignment="1">
      <alignment horizontal="left" wrapText="1"/>
    </xf>
    <xf numFmtId="0" fontId="75" fillId="0" borderId="13" xfId="150" applyFont="1" applyBorder="1" applyAlignment="1">
      <alignment horizontal="center" vertical="center"/>
    </xf>
    <xf numFmtId="0" fontId="75" fillId="0" borderId="18" xfId="150" applyFont="1" applyBorder="1" applyAlignment="1">
      <alignment horizontal="center" vertical="center"/>
    </xf>
    <xf numFmtId="0" fontId="75" fillId="0" borderId="20" xfId="150" applyFont="1" applyBorder="1" applyAlignment="1">
      <alignment horizontal="left" vertical="center" wrapText="1"/>
    </xf>
    <xf numFmtId="0" fontId="75" fillId="0" borderId="21" xfId="150" applyFont="1" applyBorder="1" applyAlignment="1">
      <alignment horizontal="left" vertical="center" wrapText="1"/>
    </xf>
    <xf numFmtId="0" fontId="75" fillId="0" borderId="22" xfId="150" applyFont="1" applyBorder="1" applyAlignment="1">
      <alignment horizontal="left" vertical="center" wrapText="1"/>
    </xf>
    <xf numFmtId="0" fontId="92" fillId="63" borderId="21" xfId="150" applyFont="1" applyFill="1" applyBorder="1" applyAlignment="1">
      <alignment horizontal="left" vertical="center" wrapText="1"/>
    </xf>
    <xf numFmtId="0" fontId="92" fillId="34" borderId="21" xfId="150" applyFont="1" applyFill="1" applyBorder="1" applyAlignment="1">
      <alignment horizontal="center" vertical="center" wrapText="1"/>
    </xf>
    <xf numFmtId="0" fontId="92" fillId="34" borderId="22" xfId="150" applyFont="1" applyFill="1" applyBorder="1" applyAlignment="1">
      <alignment horizontal="center" vertical="center" wrapText="1"/>
    </xf>
    <xf numFmtId="0" fontId="91" fillId="62" borderId="10" xfId="150" applyFont="1" applyFill="1" applyBorder="1" applyAlignment="1">
      <alignment horizontal="left" vertical="center" wrapText="1"/>
    </xf>
    <xf numFmtId="0" fontId="92" fillId="62" borderId="12" xfId="150" quotePrefix="1" applyFont="1" applyFill="1" applyBorder="1" applyAlignment="1">
      <alignment horizontal="center" vertical="center" wrapText="1"/>
    </xf>
    <xf numFmtId="0" fontId="92" fillId="62" borderId="13" xfId="150" quotePrefix="1" applyFont="1" applyFill="1" applyBorder="1" applyAlignment="1">
      <alignment horizontal="center" vertical="center" wrapText="1"/>
    </xf>
    <xf numFmtId="0" fontId="92" fillId="62" borderId="14" xfId="150" quotePrefix="1" applyFont="1" applyFill="1" applyBorder="1" applyAlignment="1">
      <alignment horizontal="center" vertical="center" wrapText="1"/>
    </xf>
    <xf numFmtId="0" fontId="92" fillId="63" borderId="45" xfId="150" applyFont="1" applyFill="1" applyBorder="1" applyAlignment="1">
      <alignment horizontal="left" vertical="center"/>
    </xf>
    <xf numFmtId="0" fontId="92" fillId="63" borderId="46" xfId="150" applyFont="1" applyFill="1" applyBorder="1" applyAlignment="1">
      <alignment horizontal="left" vertical="center"/>
    </xf>
    <xf numFmtId="0" fontId="92" fillId="0" borderId="21" xfId="150" applyFont="1" applyBorder="1" applyAlignment="1">
      <alignment horizontal="left" vertical="center" wrapText="1"/>
    </xf>
    <xf numFmtId="0" fontId="92" fillId="0" borderId="22" xfId="150" applyFont="1" applyBorder="1" applyAlignment="1">
      <alignment horizontal="left" vertical="center" wrapText="1"/>
    </xf>
    <xf numFmtId="0" fontId="91" fillId="0" borderId="21" xfId="150" applyFont="1" applyBorder="1" applyAlignment="1">
      <alignment horizontal="left" vertical="center" wrapText="1"/>
    </xf>
    <xf numFmtId="0" fontId="91" fillId="0" borderId="22" xfId="150" applyFont="1" applyBorder="1" applyAlignment="1">
      <alignment horizontal="left" vertical="center" wrapText="1"/>
    </xf>
    <xf numFmtId="0" fontId="97" fillId="63" borderId="21" xfId="150" applyFont="1" applyFill="1" applyBorder="1" applyAlignment="1">
      <alignment horizontal="left" vertical="center" wrapText="1"/>
    </xf>
    <xf numFmtId="0" fontId="97" fillId="63" borderId="22" xfId="150" applyFont="1" applyFill="1" applyBorder="1" applyAlignment="1">
      <alignment horizontal="left" vertical="center" wrapText="1"/>
    </xf>
    <xf numFmtId="0" fontId="89" fillId="0" borderId="12" xfId="150" applyFont="1" applyBorder="1" applyAlignment="1">
      <alignment horizontal="center" vertical="center"/>
    </xf>
    <xf numFmtId="0" fontId="89" fillId="0" borderId="14" xfId="150" applyFont="1" applyBorder="1" applyAlignment="1">
      <alignment horizontal="center" vertical="center"/>
    </xf>
    <xf numFmtId="0" fontId="89" fillId="0" borderId="15" xfId="150" applyFont="1" applyBorder="1" applyAlignment="1">
      <alignment horizontal="center" vertical="center"/>
    </xf>
    <xf numFmtId="0" fontId="89" fillId="0" borderId="44" xfId="150" applyFont="1" applyBorder="1" applyAlignment="1">
      <alignment horizontal="center" vertical="center"/>
    </xf>
    <xf numFmtId="0" fontId="89" fillId="0" borderId="17" xfId="150" applyFont="1" applyBorder="1" applyAlignment="1">
      <alignment horizontal="center" vertical="center"/>
    </xf>
    <xf numFmtId="0" fontId="89" fillId="0" borderId="19" xfId="150" applyFont="1" applyBorder="1" applyAlignment="1">
      <alignment horizontal="center" vertical="center"/>
    </xf>
    <xf numFmtId="0" fontId="90" fillId="0" borderId="12" xfId="150" applyFont="1" applyBorder="1" applyAlignment="1">
      <alignment horizontal="center" vertical="center" wrapText="1"/>
    </xf>
    <xf numFmtId="0" fontId="90" fillId="0" borderId="13" xfId="150" applyFont="1" applyBorder="1" applyAlignment="1">
      <alignment horizontal="center" vertical="center" wrapText="1"/>
    </xf>
    <xf numFmtId="0" fontId="90" fillId="0" borderId="14" xfId="150" applyFont="1" applyBorder="1" applyAlignment="1">
      <alignment horizontal="center" vertical="center" wrapText="1"/>
    </xf>
    <xf numFmtId="0" fontId="90" fillId="0" borderId="15" xfId="150" applyFont="1" applyBorder="1" applyAlignment="1">
      <alignment horizontal="center" vertical="center" wrapText="1"/>
    </xf>
    <xf numFmtId="0" fontId="90" fillId="0" borderId="0" xfId="150" applyFont="1" applyAlignment="1">
      <alignment horizontal="center" vertical="center" wrapText="1"/>
    </xf>
    <xf numFmtId="0" fontId="90" fillId="0" borderId="44" xfId="150" applyFont="1" applyBorder="1" applyAlignment="1">
      <alignment horizontal="center" vertical="center" wrapText="1"/>
    </xf>
    <xf numFmtId="0" fontId="90" fillId="0" borderId="17" xfId="150" applyFont="1" applyBorder="1" applyAlignment="1">
      <alignment horizontal="center" vertical="center" wrapText="1"/>
    </xf>
    <xf numFmtId="0" fontId="90" fillId="0" borderId="18" xfId="150" applyFont="1" applyBorder="1" applyAlignment="1">
      <alignment horizontal="center" vertical="center" wrapText="1"/>
    </xf>
    <xf numFmtId="0" fontId="90" fillId="0" borderId="19" xfId="150" applyFont="1" applyBorder="1" applyAlignment="1">
      <alignment horizontal="center" vertical="center" wrapText="1"/>
    </xf>
    <xf numFmtId="0" fontId="91" fillId="0" borderId="20" xfId="150" applyFont="1" applyBorder="1" applyAlignment="1">
      <alignment horizontal="left"/>
    </xf>
    <xf numFmtId="0" fontId="91" fillId="0" borderId="21" xfId="150" applyFont="1" applyBorder="1" applyAlignment="1">
      <alignment horizontal="left"/>
    </xf>
    <xf numFmtId="0" fontId="91" fillId="0" borderId="22" xfId="150" applyFont="1" applyBorder="1" applyAlignment="1">
      <alignment horizontal="left"/>
    </xf>
    <xf numFmtId="0" fontId="0" fillId="0" borderId="11" xfId="0" applyBorder="1" applyAlignment="1">
      <alignment horizontal="center" vertical="center"/>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0" fillId="0" borderId="23" xfId="0" applyBorder="1" applyAlignment="1">
      <alignment horizontal="center" vertical="center" wrapText="1"/>
    </xf>
    <xf numFmtId="0" fontId="0" fillId="0" borderId="10" xfId="0" applyBorder="1" applyAlignment="1">
      <alignment horizontal="center" vertical="center"/>
    </xf>
    <xf numFmtId="0" fontId="0" fillId="0" borderId="23" xfId="0" applyBorder="1" applyAlignment="1">
      <alignment horizontal="center" vertical="center"/>
    </xf>
    <xf numFmtId="0" fontId="6" fillId="0" borderId="10" xfId="0" quotePrefix="1" applyFont="1" applyBorder="1" applyAlignment="1">
      <alignment horizontal="left" vertical="center" wrapText="1"/>
    </xf>
    <xf numFmtId="0" fontId="6" fillId="0" borderId="16" xfId="0" quotePrefix="1" applyFont="1" applyBorder="1" applyAlignment="1">
      <alignment horizontal="left" vertical="center" wrapText="1"/>
    </xf>
    <xf numFmtId="0" fontId="6" fillId="0" borderId="23" xfId="0" quotePrefix="1" applyFont="1" applyBorder="1" applyAlignment="1">
      <alignment horizontal="left" vertical="center" wrapText="1"/>
    </xf>
    <xf numFmtId="0" fontId="6" fillId="0" borderId="10" xfId="0" quotePrefix="1" applyFont="1" applyBorder="1" applyAlignment="1">
      <alignment horizontal="center" vertical="center" wrapText="1"/>
    </xf>
    <xf numFmtId="0" fontId="6" fillId="0" borderId="16" xfId="0" quotePrefix="1" applyFont="1" applyBorder="1" applyAlignment="1">
      <alignment horizontal="center" vertical="center" wrapText="1"/>
    </xf>
    <xf numFmtId="0" fontId="6" fillId="0" borderId="23" xfId="0" quotePrefix="1" applyFont="1" applyBorder="1" applyAlignment="1">
      <alignment horizontal="center" vertical="center" wrapText="1"/>
    </xf>
    <xf numFmtId="0" fontId="6" fillId="0" borderId="1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3" xfId="0" applyFont="1" applyBorder="1" applyAlignment="1">
      <alignment horizontal="center" vertical="center" wrapText="1"/>
    </xf>
    <xf numFmtId="0" fontId="5" fillId="33" borderId="11" xfId="0" applyFont="1" applyFill="1" applyBorder="1" applyAlignment="1">
      <alignment horizontal="center" vertical="center"/>
    </xf>
    <xf numFmtId="0" fontId="5" fillId="33" borderId="11"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5" fillId="33" borderId="10"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23" xfId="0" applyFont="1" applyFill="1" applyBorder="1" applyAlignment="1">
      <alignment horizontal="center" vertical="center"/>
    </xf>
    <xf numFmtId="0" fontId="5" fillId="34" borderId="10"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76" fillId="0" borderId="11" xfId="0" applyFont="1" applyFill="1" applyBorder="1" applyAlignment="1">
      <alignment horizontal="center" vertical="center" wrapText="1"/>
    </xf>
    <xf numFmtId="0" fontId="76" fillId="0" borderId="11" xfId="0" applyFont="1" applyFill="1" applyBorder="1" applyAlignment="1">
      <alignment vertical="center" wrapText="1"/>
    </xf>
    <xf numFmtId="9" fontId="76" fillId="0" borderId="11" xfId="0" applyNumberFormat="1" applyFont="1" applyFill="1" applyBorder="1" applyAlignment="1">
      <alignment horizontal="center" vertical="center" wrapText="1"/>
    </xf>
    <xf numFmtId="0" fontId="76" fillId="0" borderId="10" xfId="0" applyFont="1" applyFill="1" applyBorder="1" applyAlignment="1">
      <alignment horizontal="center" vertical="center" wrapText="1"/>
    </xf>
    <xf numFmtId="0" fontId="76" fillId="0" borderId="16" xfId="0" applyFont="1" applyFill="1" applyBorder="1" applyAlignment="1">
      <alignment horizontal="center" vertical="center" wrapText="1"/>
    </xf>
    <xf numFmtId="0" fontId="76" fillId="0" borderId="23" xfId="0" applyFont="1" applyFill="1" applyBorder="1" applyAlignment="1">
      <alignment horizontal="center" vertical="center" wrapText="1"/>
    </xf>
    <xf numFmtId="0" fontId="74" fillId="58" borderId="17" xfId="0" applyFont="1" applyFill="1" applyBorder="1" applyAlignment="1">
      <alignment horizontal="center" vertical="center" wrapText="1"/>
    </xf>
    <xf numFmtId="0" fontId="74" fillId="58" borderId="18" xfId="0" applyFont="1" applyFill="1" applyBorder="1" applyAlignment="1">
      <alignment horizontal="center" vertical="center" wrapText="1"/>
    </xf>
    <xf numFmtId="0" fontId="74" fillId="59" borderId="38" xfId="0" applyFont="1" applyFill="1" applyBorder="1" applyAlignment="1">
      <alignment horizontal="center" vertical="center"/>
    </xf>
    <xf numFmtId="0" fontId="75" fillId="0" borderId="38" xfId="0" applyFont="1" applyBorder="1" applyAlignment="1">
      <alignment vertical="center"/>
    </xf>
    <xf numFmtId="0" fontId="75" fillId="0" borderId="39" xfId="0" applyFont="1" applyBorder="1" applyAlignment="1">
      <alignment vertical="center"/>
    </xf>
    <xf numFmtId="0" fontId="74" fillId="58" borderId="11" xfId="0" applyFont="1" applyFill="1" applyBorder="1" applyAlignment="1">
      <alignment horizontal="center" vertical="center" wrapText="1"/>
    </xf>
    <xf numFmtId="0" fontId="75" fillId="0" borderId="11" xfId="0" applyFont="1" applyBorder="1" applyAlignment="1">
      <alignment vertical="center"/>
    </xf>
    <xf numFmtId="0" fontId="75" fillId="0" borderId="11" xfId="0" applyFont="1" applyBorder="1" applyAlignment="1">
      <alignment horizontal="center" vertical="center"/>
    </xf>
    <xf numFmtId="0" fontId="74" fillId="58" borderId="10" xfId="0" applyFont="1" applyFill="1" applyBorder="1" applyAlignment="1">
      <alignment horizontal="center" vertical="center" wrapText="1"/>
    </xf>
    <xf numFmtId="0" fontId="74" fillId="58" borderId="23" xfId="0" applyFont="1" applyFill="1" applyBorder="1" applyAlignment="1">
      <alignment horizontal="center" vertical="center" wrapText="1"/>
    </xf>
    <xf numFmtId="0" fontId="74" fillId="58" borderId="20" xfId="0" applyFont="1" applyFill="1" applyBorder="1" applyAlignment="1">
      <alignment horizontal="center" vertical="center" wrapText="1"/>
    </xf>
    <xf numFmtId="0" fontId="74" fillId="58" borderId="21" xfId="0" applyFont="1" applyFill="1" applyBorder="1" applyAlignment="1">
      <alignment horizontal="center" vertical="center" wrapText="1"/>
    </xf>
    <xf numFmtId="0" fontId="74" fillId="58" borderId="22" xfId="0" applyFont="1" applyFill="1" applyBorder="1" applyAlignment="1">
      <alignment horizontal="center" vertical="center" wrapText="1"/>
    </xf>
    <xf numFmtId="0" fontId="74" fillId="0" borderId="34" xfId="0" applyFont="1" applyBorder="1" applyAlignment="1">
      <alignment horizontal="center" vertical="center"/>
    </xf>
    <xf numFmtId="0" fontId="74" fillId="0" borderId="35" xfId="0" applyFont="1" applyBorder="1" applyAlignment="1">
      <alignment horizontal="center" vertical="center"/>
    </xf>
    <xf numFmtId="0" fontId="74" fillId="0" borderId="36" xfId="0" applyFont="1" applyBorder="1" applyAlignment="1">
      <alignment horizontal="center" vertical="center"/>
    </xf>
    <xf numFmtId="0" fontId="74" fillId="0" borderId="40" xfId="0" applyFont="1" applyBorder="1" applyAlignment="1">
      <alignment horizontal="center" vertical="center"/>
    </xf>
    <xf numFmtId="0" fontId="74" fillId="0" borderId="41" xfId="0" applyFont="1" applyBorder="1" applyAlignment="1">
      <alignment horizontal="center" vertical="center"/>
    </xf>
    <xf numFmtId="0" fontId="74" fillId="0" borderId="42" xfId="0" applyFont="1" applyBorder="1" applyAlignment="1">
      <alignment horizontal="center" vertical="center"/>
    </xf>
    <xf numFmtId="0" fontId="74" fillId="0" borderId="34" xfId="0" applyFont="1" applyBorder="1" applyAlignment="1">
      <alignment horizontal="center" vertical="center" wrapText="1"/>
    </xf>
    <xf numFmtId="0" fontId="75" fillId="0" borderId="35" xfId="0" applyFont="1" applyBorder="1" applyAlignment="1">
      <alignment vertical="center"/>
    </xf>
    <xf numFmtId="0" fontId="75" fillId="0" borderId="36" xfId="0" applyFont="1" applyBorder="1" applyAlignment="1">
      <alignment vertical="center"/>
    </xf>
    <xf numFmtId="0" fontId="75" fillId="0" borderId="40" xfId="0" applyFont="1" applyBorder="1" applyAlignment="1">
      <alignment vertical="center"/>
    </xf>
    <xf numFmtId="0" fontId="75" fillId="0" borderId="41" xfId="0" applyFont="1" applyBorder="1" applyAlignment="1">
      <alignment vertical="center"/>
    </xf>
    <xf numFmtId="0" fontId="75" fillId="0" borderId="42" xfId="0" applyFont="1" applyBorder="1" applyAlignment="1">
      <alignment vertical="center"/>
    </xf>
    <xf numFmtId="0" fontId="76" fillId="0" borderId="37" xfId="0" applyFont="1" applyBorder="1" applyAlignment="1">
      <alignment horizontal="left" vertical="center"/>
    </xf>
    <xf numFmtId="0" fontId="74" fillId="58" borderId="11" xfId="0" applyFont="1" applyFill="1" applyBorder="1" applyAlignment="1">
      <alignment horizontal="center" vertical="center"/>
    </xf>
    <xf numFmtId="0" fontId="86" fillId="0" borderId="20" xfId="0" applyFont="1" applyFill="1" applyBorder="1" applyAlignment="1">
      <alignment horizontal="center" vertical="center"/>
    </xf>
    <xf numFmtId="0" fontId="86" fillId="0" borderId="21" xfId="0" applyFont="1" applyFill="1" applyBorder="1" applyAlignment="1">
      <alignment horizontal="center" vertical="center"/>
    </xf>
    <xf numFmtId="0" fontId="86" fillId="0" borderId="22" xfId="0" applyFont="1" applyFill="1" applyBorder="1" applyAlignment="1">
      <alignment horizontal="center" vertical="center"/>
    </xf>
    <xf numFmtId="9" fontId="79" fillId="0" borderId="10" xfId="0" applyNumberFormat="1" applyFont="1" applyFill="1" applyBorder="1" applyAlignment="1">
      <alignment horizontal="center" vertical="center"/>
    </xf>
    <xf numFmtId="9" fontId="79" fillId="0" borderId="23" xfId="0" applyNumberFormat="1" applyFont="1" applyFill="1" applyBorder="1" applyAlignment="1">
      <alignment horizontal="center" vertical="center"/>
    </xf>
    <xf numFmtId="0" fontId="79" fillId="0" borderId="11" xfId="0" applyFont="1" applyFill="1" applyBorder="1" applyAlignment="1">
      <alignment horizontal="left" vertical="center" wrapText="1"/>
    </xf>
    <xf numFmtId="0" fontId="79" fillId="0" borderId="11" xfId="0" applyFont="1" applyFill="1" applyBorder="1" applyAlignment="1">
      <alignment horizontal="center" vertical="center"/>
    </xf>
    <xf numFmtId="0" fontId="79" fillId="0" borderId="11" xfId="150" applyFont="1" applyFill="1" applyBorder="1" applyAlignment="1">
      <alignment horizontal="left" vertical="center" wrapText="1"/>
    </xf>
    <xf numFmtId="9" fontId="79" fillId="0" borderId="11" xfId="150" applyNumberFormat="1" applyFont="1" applyFill="1" applyBorder="1" applyAlignment="1">
      <alignment horizontal="center" vertical="center"/>
    </xf>
    <xf numFmtId="0" fontId="86" fillId="60" borderId="11" xfId="0" applyFont="1" applyFill="1" applyBorder="1" applyAlignment="1">
      <alignment horizontal="center" vertical="center" wrapText="1"/>
    </xf>
    <xf numFmtId="0" fontId="79" fillId="61" borderId="11" xfId="0" applyFont="1" applyFill="1" applyBorder="1" applyAlignment="1">
      <alignment vertical="center" wrapText="1"/>
    </xf>
    <xf numFmtId="0" fontId="86" fillId="60" borderId="17" xfId="0" applyFont="1" applyFill="1" applyBorder="1" applyAlignment="1">
      <alignment horizontal="center" vertical="center" wrapText="1"/>
    </xf>
    <xf numFmtId="0" fontId="86" fillId="60" borderId="18" xfId="0" applyFont="1" applyFill="1" applyBorder="1" applyAlignment="1">
      <alignment horizontal="center" vertical="center" wrapText="1"/>
    </xf>
    <xf numFmtId="0" fontId="86" fillId="60" borderId="19" xfId="0" applyFont="1" applyFill="1" applyBorder="1" applyAlignment="1">
      <alignment horizontal="center" vertical="center" wrapText="1"/>
    </xf>
    <xf numFmtId="0" fontId="86" fillId="61" borderId="17" xfId="0" applyFont="1" applyFill="1" applyBorder="1" applyAlignment="1">
      <alignment horizontal="center" vertical="center" wrapText="1"/>
    </xf>
    <xf numFmtId="0" fontId="86" fillId="61" borderId="18" xfId="0" applyFont="1" applyFill="1" applyBorder="1" applyAlignment="1">
      <alignment horizontal="center" vertical="center" wrapText="1"/>
    </xf>
    <xf numFmtId="9" fontId="79" fillId="0" borderId="11" xfId="0" applyNumberFormat="1" applyFont="1" applyFill="1" applyBorder="1" applyAlignment="1">
      <alignment horizontal="center" vertical="center"/>
    </xf>
    <xf numFmtId="0" fontId="85" fillId="0" borderId="11" xfId="0" applyFont="1" applyBorder="1" applyAlignment="1">
      <alignment horizontal="center" vertical="center"/>
    </xf>
    <xf numFmtId="0" fontId="79" fillId="0" borderId="11" xfId="0" applyFont="1" applyBorder="1" applyAlignment="1">
      <alignment vertical="center"/>
    </xf>
    <xf numFmtId="0" fontId="85" fillId="0" borderId="12" xfId="0" applyFont="1" applyBorder="1" applyAlignment="1">
      <alignment horizontal="center" vertical="center" wrapText="1"/>
    </xf>
    <xf numFmtId="0" fontId="85" fillId="0" borderId="13" xfId="0" applyFont="1" applyBorder="1" applyAlignment="1">
      <alignment horizontal="center" vertical="center" wrapText="1"/>
    </xf>
    <xf numFmtId="0" fontId="85" fillId="0" borderId="14" xfId="0" applyFont="1" applyBorder="1" applyAlignment="1">
      <alignment horizontal="center" vertical="center" wrapText="1"/>
    </xf>
    <xf numFmtId="0" fontId="85" fillId="0" borderId="17" xfId="0" applyFont="1" applyBorder="1" applyAlignment="1">
      <alignment horizontal="center" vertical="center" wrapText="1"/>
    </xf>
    <xf numFmtId="0" fontId="85" fillId="0" borderId="18" xfId="0" applyFont="1" applyBorder="1" applyAlignment="1">
      <alignment horizontal="center" vertical="center" wrapText="1"/>
    </xf>
    <xf numFmtId="0" fontId="85" fillId="0" borderId="19" xfId="0" applyFont="1" applyBorder="1" applyAlignment="1">
      <alignment horizontal="center" vertical="center" wrapText="1"/>
    </xf>
    <xf numFmtId="0" fontId="0" fillId="66" borderId="0" xfId="0" applyFill="1"/>
    <xf numFmtId="0" fontId="106" fillId="66" borderId="0" xfId="231" applyFont="1" applyFill="1" applyAlignment="1">
      <alignment horizontal="center"/>
    </xf>
    <xf numFmtId="0" fontId="107" fillId="66" borderId="0" xfId="231" applyFont="1" applyFill="1"/>
    <xf numFmtId="0" fontId="108" fillId="66" borderId="0" xfId="231" applyFont="1" applyFill="1" applyAlignment="1">
      <alignment horizontal="center"/>
    </xf>
    <xf numFmtId="0" fontId="106" fillId="64" borderId="11" xfId="231" applyFont="1" applyFill="1" applyBorder="1" applyAlignment="1">
      <alignment horizontal="center"/>
    </xf>
    <xf numFmtId="0" fontId="106" fillId="66" borderId="11" xfId="231" applyFont="1" applyFill="1" applyBorder="1" applyAlignment="1">
      <alignment horizontal="left"/>
    </xf>
    <xf numFmtId="0" fontId="106" fillId="66" borderId="11" xfId="231" applyFont="1" applyFill="1" applyBorder="1" applyAlignment="1">
      <alignment horizontal="left"/>
    </xf>
    <xf numFmtId="0" fontId="106" fillId="66" borderId="20" xfId="231" applyFont="1" applyFill="1" applyBorder="1" applyAlignment="1">
      <alignment horizontal="left"/>
    </xf>
    <xf numFmtId="0" fontId="106" fillId="66" borderId="22" xfId="231" applyFont="1" applyFill="1" applyBorder="1" applyAlignment="1">
      <alignment horizontal="left"/>
    </xf>
    <xf numFmtId="0" fontId="108" fillId="66" borderId="20" xfId="231" applyFont="1" applyFill="1" applyBorder="1" applyAlignment="1">
      <alignment horizontal="left" vertical="center" wrapText="1"/>
    </xf>
    <xf numFmtId="0" fontId="108" fillId="66" borderId="21" xfId="231" applyFont="1" applyFill="1" applyBorder="1" applyAlignment="1">
      <alignment horizontal="left" vertical="center" wrapText="1"/>
    </xf>
    <xf numFmtId="0" fontId="108" fillId="66" borderId="22" xfId="231" applyFont="1" applyFill="1" applyBorder="1" applyAlignment="1">
      <alignment horizontal="left" vertical="center" wrapText="1"/>
    </xf>
    <xf numFmtId="0" fontId="106" fillId="66" borderId="11" xfId="231" applyFont="1" applyFill="1" applyBorder="1" applyAlignment="1">
      <alignment horizontal="center" vertical="center"/>
    </xf>
    <xf numFmtId="0" fontId="106" fillId="66" borderId="11" xfId="231" applyFont="1" applyFill="1" applyBorder="1" applyAlignment="1">
      <alignment horizontal="left" vertical="center" wrapText="1"/>
    </xf>
    <xf numFmtId="0" fontId="108" fillId="66" borderId="11" xfId="231" quotePrefix="1" applyFont="1" applyFill="1" applyBorder="1" applyAlignment="1">
      <alignment horizontal="left" vertical="center" wrapText="1"/>
    </xf>
    <xf numFmtId="0" fontId="107" fillId="66" borderId="11" xfId="231" applyFont="1" applyFill="1" applyBorder="1" applyAlignment="1">
      <alignment horizontal="center" vertical="center"/>
    </xf>
    <xf numFmtId="0" fontId="107" fillId="66" borderId="11" xfId="231" applyFont="1" applyFill="1" applyBorder="1" applyAlignment="1">
      <alignment horizontal="left" vertical="center" wrapText="1"/>
    </xf>
    <xf numFmtId="0" fontId="106" fillId="66" borderId="11" xfId="231" applyFont="1" applyFill="1" applyBorder="1" applyAlignment="1">
      <alignment horizontal="left" vertical="center"/>
    </xf>
    <xf numFmtId="0" fontId="108" fillId="66" borderId="11" xfId="231" quotePrefix="1" applyFont="1" applyFill="1" applyBorder="1" applyAlignment="1">
      <alignment horizontal="left" vertical="center" wrapText="1"/>
    </xf>
    <xf numFmtId="0" fontId="106" fillId="64" borderId="20" xfId="231" applyFont="1" applyFill="1" applyBorder="1" applyAlignment="1">
      <alignment horizontal="center"/>
    </xf>
    <xf numFmtId="0" fontId="106" fillId="64" borderId="21" xfId="231" applyFont="1" applyFill="1" applyBorder="1" applyAlignment="1">
      <alignment horizontal="center"/>
    </xf>
    <xf numFmtId="0" fontId="106" fillId="64" borderId="22" xfId="231" applyFont="1" applyFill="1" applyBorder="1" applyAlignment="1">
      <alignment horizontal="center"/>
    </xf>
    <xf numFmtId="0" fontId="107" fillId="66" borderId="11" xfId="231" applyFont="1" applyFill="1" applyBorder="1" applyAlignment="1">
      <alignment horizontal="left"/>
    </xf>
    <xf numFmtId="0" fontId="107" fillId="66" borderId="11" xfId="231" applyFont="1" applyFill="1" applyBorder="1"/>
    <xf numFmtId="0" fontId="108" fillId="66" borderId="11" xfId="231" applyFont="1" applyFill="1" applyBorder="1" applyAlignment="1">
      <alignment horizontal="left" vertical="center" wrapText="1"/>
    </xf>
    <xf numFmtId="0" fontId="107" fillId="66" borderId="0" xfId="231" applyFont="1" applyFill="1" applyAlignment="1">
      <alignment vertical="center"/>
    </xf>
    <xf numFmtId="0" fontId="109" fillId="66" borderId="0" xfId="232" applyFont="1" applyFill="1"/>
    <xf numFmtId="0" fontId="1" fillId="66" borderId="0" xfId="232" applyFill="1"/>
    <xf numFmtId="0" fontId="1" fillId="66" borderId="0" xfId="232" applyFill="1" applyAlignment="1">
      <alignment horizontal="center"/>
    </xf>
    <xf numFmtId="0" fontId="110" fillId="66" borderId="0" xfId="232" applyFont="1" applyFill="1" applyAlignment="1">
      <alignment vertical="center"/>
    </xf>
    <xf numFmtId="0" fontId="111" fillId="66" borderId="0" xfId="232" applyFont="1" applyFill="1" applyAlignment="1">
      <alignment vertical="center"/>
    </xf>
    <xf numFmtId="0" fontId="105" fillId="67" borderId="11" xfId="232" applyFont="1" applyFill="1" applyBorder="1" applyAlignment="1">
      <alignment horizontal="center" vertical="center" wrapText="1"/>
    </xf>
    <xf numFmtId="0" fontId="3" fillId="68" borderId="11" xfId="232" applyFont="1" applyFill="1" applyBorder="1" applyAlignment="1">
      <alignment horizontal="center" wrapText="1"/>
    </xf>
    <xf numFmtId="0" fontId="1" fillId="67" borderId="11" xfId="232" applyFill="1" applyBorder="1" applyAlignment="1">
      <alignment horizontal="center" vertical="center" wrapText="1"/>
    </xf>
    <xf numFmtId="0" fontId="1" fillId="67" borderId="11" xfId="232" applyFill="1" applyBorder="1" applyAlignment="1">
      <alignment horizontal="center" vertical="center" wrapText="1"/>
    </xf>
    <xf numFmtId="0" fontId="1" fillId="69" borderId="11" xfId="232" applyFill="1" applyBorder="1" applyAlignment="1">
      <alignment horizontal="center" vertical="center" wrapText="1"/>
    </xf>
    <xf numFmtId="0" fontId="1" fillId="67" borderId="11" xfId="232" applyFont="1" applyFill="1" applyBorder="1" applyAlignment="1">
      <alignment horizontal="center" vertical="center" wrapText="1"/>
    </xf>
    <xf numFmtId="0" fontId="112" fillId="34" borderId="0" xfId="232" applyFont="1" applyFill="1" applyAlignment="1">
      <alignment horizontal="center" vertical="center" wrapText="1"/>
    </xf>
    <xf numFmtId="0" fontId="1" fillId="66" borderId="11" xfId="232" applyFill="1" applyBorder="1" applyAlignment="1">
      <alignment horizontal="center" wrapText="1"/>
    </xf>
    <xf numFmtId="0" fontId="1" fillId="66" borderId="11" xfId="232" applyFill="1" applyBorder="1" applyAlignment="1">
      <alignment horizontal="center" vertical="center" wrapText="1"/>
    </xf>
    <xf numFmtId="0" fontId="1" fillId="66" borderId="0" xfId="232" applyFill="1" applyAlignment="1">
      <alignment horizontal="center" vertical="center" wrapText="1"/>
    </xf>
    <xf numFmtId="0" fontId="1" fillId="66" borderId="11" xfId="232" applyFill="1" applyBorder="1" applyAlignment="1">
      <alignment horizontal="center" vertical="center"/>
    </xf>
    <xf numFmtId="0" fontId="1" fillId="66" borderId="11" xfId="232" applyFill="1" applyBorder="1" applyAlignment="1">
      <alignment vertical="center" wrapText="1"/>
    </xf>
    <xf numFmtId="0" fontId="1" fillId="66" borderId="0" xfId="232" applyFill="1" applyAlignment="1">
      <alignment vertical="center"/>
    </xf>
    <xf numFmtId="0" fontId="1" fillId="66" borderId="0" xfId="232" applyFill="1" applyAlignment="1">
      <alignment horizontal="center" vertical="center"/>
    </xf>
    <xf numFmtId="0" fontId="1" fillId="66" borderId="11" xfId="232" applyFill="1" applyBorder="1" applyAlignment="1">
      <alignment horizontal="center" vertical="center" wrapText="1"/>
    </xf>
    <xf numFmtId="0" fontId="1" fillId="67" borderId="11" xfId="232" applyFill="1" applyBorder="1" applyAlignment="1">
      <alignment horizontal="center" vertical="center"/>
    </xf>
    <xf numFmtId="0" fontId="5" fillId="66" borderId="47" xfId="0" applyFont="1" applyFill="1" applyBorder="1" applyAlignment="1">
      <alignment horizontal="center" vertical="center" textRotation="90"/>
    </xf>
    <xf numFmtId="0" fontId="113" fillId="66" borderId="48" xfId="0" applyFont="1" applyFill="1" applyBorder="1" applyAlignment="1">
      <alignment horizontal="center" vertical="center" wrapText="1"/>
    </xf>
    <xf numFmtId="0" fontId="113" fillId="66" borderId="0" xfId="0" applyFont="1" applyFill="1" applyAlignment="1">
      <alignment horizontal="center" vertical="center" wrapText="1"/>
    </xf>
    <xf numFmtId="0" fontId="114" fillId="66" borderId="0" xfId="0" applyFont="1" applyFill="1"/>
    <xf numFmtId="0" fontId="5" fillId="66" borderId="0" xfId="0" applyFont="1" applyFill="1"/>
    <xf numFmtId="0" fontId="0" fillId="66" borderId="0" xfId="0" applyFill="1" applyAlignment="1">
      <alignment horizontal="center" vertical="center"/>
    </xf>
    <xf numFmtId="0" fontId="0" fillId="66" borderId="18" xfId="0" applyFill="1" applyBorder="1" applyAlignment="1">
      <alignment horizontal="center"/>
    </xf>
    <xf numFmtId="0" fontId="5" fillId="66" borderId="11" xfId="0" applyFont="1" applyFill="1" applyBorder="1" applyAlignment="1">
      <alignment horizontal="center" vertical="center" wrapText="1"/>
    </xf>
    <xf numFmtId="0" fontId="0" fillId="66" borderId="10" xfId="0" applyFill="1" applyBorder="1" applyAlignment="1">
      <alignment horizontal="center" vertical="center" wrapText="1"/>
    </xf>
    <xf numFmtId="0" fontId="0" fillId="66" borderId="10" xfId="0" applyFill="1" applyBorder="1" applyAlignment="1">
      <alignment horizontal="center" wrapText="1"/>
    </xf>
    <xf numFmtId="0" fontId="0" fillId="66" borderId="20" xfId="0" applyFill="1" applyBorder="1" applyAlignment="1">
      <alignment horizontal="center" vertical="center" wrapText="1"/>
    </xf>
    <xf numFmtId="0" fontId="0" fillId="66" borderId="22" xfId="0" applyFill="1" applyBorder="1" applyAlignment="1">
      <alignment horizontal="center" vertical="center" wrapText="1"/>
    </xf>
    <xf numFmtId="0" fontId="0" fillId="66" borderId="20" xfId="0" applyFill="1" applyBorder="1" applyAlignment="1">
      <alignment horizontal="center"/>
    </xf>
    <xf numFmtId="0" fontId="0" fillId="66" borderId="21" xfId="0" applyFill="1" applyBorder="1" applyAlignment="1">
      <alignment horizontal="center"/>
    </xf>
    <xf numFmtId="0" fontId="0" fillId="66" borderId="22" xfId="0" applyFill="1" applyBorder="1" applyAlignment="1">
      <alignment horizontal="center"/>
    </xf>
    <xf numFmtId="0" fontId="0" fillId="66" borderId="10" xfId="0" applyFill="1" applyBorder="1" applyAlignment="1">
      <alignment horizontal="center" vertical="center"/>
    </xf>
    <xf numFmtId="0" fontId="5" fillId="66" borderId="20" xfId="0" applyFont="1" applyFill="1" applyBorder="1" applyAlignment="1">
      <alignment horizontal="center"/>
    </xf>
    <xf numFmtId="0" fontId="5" fillId="66" borderId="21" xfId="0" applyFont="1" applyFill="1" applyBorder="1" applyAlignment="1">
      <alignment horizontal="center"/>
    </xf>
    <xf numFmtId="0" fontId="5" fillId="66" borderId="22" xfId="0" applyFont="1" applyFill="1" applyBorder="1" applyAlignment="1">
      <alignment horizontal="center"/>
    </xf>
    <xf numFmtId="0" fontId="5" fillId="66" borderId="11" xfId="0" applyFont="1" applyFill="1" applyBorder="1" applyAlignment="1">
      <alignment horizontal="center"/>
    </xf>
    <xf numFmtId="0" fontId="5" fillId="66" borderId="11" xfId="0" applyFont="1" applyFill="1" applyBorder="1"/>
    <xf numFmtId="0" fontId="0" fillId="66" borderId="23" xfId="0" applyFill="1" applyBorder="1" applyAlignment="1">
      <alignment horizontal="center" vertical="center" wrapText="1"/>
    </xf>
    <xf numFmtId="0" fontId="0" fillId="66" borderId="23" xfId="0" applyFill="1" applyBorder="1" applyAlignment="1">
      <alignment horizontal="center" wrapText="1"/>
    </xf>
    <xf numFmtId="0" fontId="0" fillId="66" borderId="23" xfId="0" applyFill="1" applyBorder="1" applyAlignment="1">
      <alignment horizontal="center" vertical="center" wrapText="1"/>
    </xf>
    <xf numFmtId="0" fontId="0" fillId="66" borderId="23" xfId="0" applyFill="1" applyBorder="1" applyAlignment="1">
      <alignment horizontal="center" vertical="center"/>
    </xf>
    <xf numFmtId="0" fontId="0" fillId="66" borderId="11" xfId="0" applyFill="1" applyBorder="1" applyAlignment="1">
      <alignment horizontal="center" vertical="center"/>
    </xf>
    <xf numFmtId="0" fontId="0" fillId="66" borderId="23" xfId="0" applyFill="1" applyBorder="1" applyAlignment="1">
      <alignment horizontal="center" vertical="center"/>
    </xf>
    <xf numFmtId="0" fontId="5" fillId="66" borderId="0" xfId="0" applyFont="1" applyFill="1" applyBorder="1" applyAlignment="1">
      <alignment horizontal="center" vertical="center" textRotation="90"/>
    </xf>
    <xf numFmtId="0" fontId="0" fillId="66" borderId="11" xfId="0" applyFill="1" applyBorder="1" applyAlignment="1">
      <alignment horizontal="center"/>
    </xf>
    <xf numFmtId="0" fontId="0" fillId="66" borderId="20" xfId="0" applyFill="1" applyBorder="1" applyAlignment="1">
      <alignment horizontal="center" vertical="center"/>
    </xf>
    <xf numFmtId="0" fontId="0" fillId="66" borderId="21" xfId="0" applyFill="1" applyBorder="1" applyAlignment="1">
      <alignment horizontal="center" vertical="center"/>
    </xf>
    <xf numFmtId="0" fontId="0" fillId="66" borderId="22" xfId="0" applyFill="1" applyBorder="1" applyAlignment="1">
      <alignment horizontal="center" vertical="center"/>
    </xf>
    <xf numFmtId="0" fontId="0" fillId="66" borderId="11" xfId="0" applyFill="1" applyBorder="1" applyAlignment="1">
      <alignment horizontal="left"/>
    </xf>
    <xf numFmtId="0" fontId="0" fillId="66" borderId="11" xfId="0" applyFill="1" applyBorder="1"/>
    <xf numFmtId="0" fontId="0" fillId="66" borderId="11" xfId="0" applyFill="1" applyBorder="1" applyAlignment="1">
      <alignment horizontal="center"/>
    </xf>
    <xf numFmtId="0" fontId="0" fillId="34" borderId="22" xfId="0" applyFill="1" applyBorder="1" applyAlignment="1">
      <alignment horizontal="center"/>
    </xf>
    <xf numFmtId="0" fontId="0" fillId="34" borderId="11" xfId="0" applyFill="1" applyBorder="1" applyAlignment="1">
      <alignment horizontal="center"/>
    </xf>
    <xf numFmtId="0" fontId="0" fillId="70" borderId="11" xfId="0" applyFill="1" applyBorder="1" applyAlignment="1">
      <alignment horizontal="center"/>
    </xf>
    <xf numFmtId="0" fontId="10" fillId="71" borderId="11" xfId="0" applyFont="1" applyFill="1" applyBorder="1" applyAlignment="1">
      <alignment horizontal="center"/>
    </xf>
    <xf numFmtId="0" fontId="0" fillId="72" borderId="11" xfId="0" applyFill="1" applyBorder="1" applyAlignment="1">
      <alignment horizontal="center" vertical="center" wrapText="1"/>
    </xf>
    <xf numFmtId="0" fontId="0" fillId="73" borderId="11" xfId="0" applyFill="1" applyBorder="1" applyAlignment="1">
      <alignment horizontal="center" vertical="center" wrapText="1"/>
    </xf>
    <xf numFmtId="0" fontId="0" fillId="66" borderId="20" xfId="0" applyFill="1" applyBorder="1" applyAlignment="1"/>
    <xf numFmtId="0" fontId="0" fillId="66" borderId="22" xfId="0" applyFill="1" applyBorder="1" applyAlignment="1"/>
    <xf numFmtId="0" fontId="0" fillId="34" borderId="22" xfId="0" applyFill="1" applyBorder="1"/>
    <xf numFmtId="0" fontId="0" fillId="34" borderId="11" xfId="0" applyFill="1" applyBorder="1"/>
    <xf numFmtId="0" fontId="0" fillId="70" borderId="10" xfId="0" applyFill="1" applyBorder="1" applyAlignment="1">
      <alignment horizontal="center" vertical="center" wrapText="1"/>
    </xf>
    <xf numFmtId="0" fontId="10" fillId="70" borderId="10" xfId="0" applyFont="1" applyFill="1" applyBorder="1" applyAlignment="1">
      <alignment horizontal="center" vertical="center" wrapText="1"/>
    </xf>
    <xf numFmtId="9" fontId="10" fillId="71" borderId="12" xfId="0" applyNumberFormat="1" applyFont="1" applyFill="1" applyBorder="1" applyAlignment="1">
      <alignment horizontal="center" vertical="center"/>
    </xf>
    <xf numFmtId="0" fontId="10" fillId="71" borderId="13" xfId="0" applyFont="1" applyFill="1" applyBorder="1" applyAlignment="1">
      <alignment horizontal="center" vertical="center"/>
    </xf>
    <xf numFmtId="0" fontId="10" fillId="71" borderId="14" xfId="0" applyFont="1" applyFill="1" applyBorder="1" applyAlignment="1">
      <alignment horizontal="center" vertical="center"/>
    </xf>
    <xf numFmtId="9" fontId="10" fillId="71" borderId="10" xfId="0" applyNumberFormat="1" applyFont="1" applyFill="1" applyBorder="1" applyAlignment="1">
      <alignment horizontal="center" vertical="center"/>
    </xf>
    <xf numFmtId="9" fontId="10" fillId="71" borderId="14" xfId="0" applyNumberFormat="1" applyFont="1" applyFill="1" applyBorder="1" applyAlignment="1">
      <alignment horizontal="center" vertical="center"/>
    </xf>
    <xf numFmtId="9" fontId="0" fillId="66" borderId="11" xfId="0" applyNumberFormat="1" applyFill="1" applyBorder="1" applyAlignment="1">
      <alignment horizontal="center" vertical="center"/>
    </xf>
    <xf numFmtId="0" fontId="0" fillId="70" borderId="16" xfId="0" applyFill="1" applyBorder="1" applyAlignment="1">
      <alignment horizontal="center" vertical="center" wrapText="1"/>
    </xf>
    <xf numFmtId="0" fontId="10" fillId="70" borderId="16" xfId="0" applyFont="1" applyFill="1" applyBorder="1" applyAlignment="1">
      <alignment horizontal="center" vertical="center" wrapText="1"/>
    </xf>
    <xf numFmtId="0" fontId="10" fillId="71" borderId="15" xfId="0" applyFont="1" applyFill="1" applyBorder="1" applyAlignment="1">
      <alignment horizontal="center" vertical="center"/>
    </xf>
    <xf numFmtId="0" fontId="10" fillId="71" borderId="0" xfId="0" applyFont="1" applyFill="1" applyBorder="1" applyAlignment="1">
      <alignment horizontal="center" vertical="center"/>
    </xf>
    <xf numFmtId="0" fontId="10" fillId="71" borderId="44" xfId="0" applyFont="1" applyFill="1" applyBorder="1" applyAlignment="1">
      <alignment horizontal="center" vertical="center"/>
    </xf>
    <xf numFmtId="0" fontId="10" fillId="71" borderId="16" xfId="0" applyFont="1" applyFill="1" applyBorder="1" applyAlignment="1">
      <alignment horizontal="center" vertical="center"/>
    </xf>
    <xf numFmtId="0" fontId="0" fillId="66" borderId="21" xfId="0" applyFill="1" applyBorder="1" applyAlignment="1"/>
    <xf numFmtId="0" fontId="0" fillId="70" borderId="23" xfId="0" applyFill="1" applyBorder="1" applyAlignment="1">
      <alignment horizontal="center" vertical="center" wrapText="1"/>
    </xf>
    <xf numFmtId="0" fontId="10" fillId="70" borderId="23" xfId="0" applyFont="1" applyFill="1" applyBorder="1" applyAlignment="1">
      <alignment horizontal="center" vertical="center" wrapText="1"/>
    </xf>
    <xf numFmtId="0" fontId="10" fillId="71" borderId="17" xfId="0" applyFont="1" applyFill="1" applyBorder="1" applyAlignment="1">
      <alignment horizontal="center" vertical="center"/>
    </xf>
    <xf numFmtId="0" fontId="10" fillId="71" borderId="18" xfId="0" applyFont="1" applyFill="1" applyBorder="1" applyAlignment="1">
      <alignment horizontal="center" vertical="center"/>
    </xf>
    <xf numFmtId="0" fontId="10" fillId="71" borderId="19" xfId="0" applyFont="1" applyFill="1" applyBorder="1" applyAlignment="1">
      <alignment horizontal="center" vertical="center"/>
    </xf>
    <xf numFmtId="0" fontId="10" fillId="71" borderId="23" xfId="0" applyFont="1" applyFill="1" applyBorder="1" applyAlignment="1">
      <alignment horizontal="center" vertical="center"/>
    </xf>
    <xf numFmtId="0" fontId="5" fillId="66" borderId="49" xfId="0" applyFont="1" applyFill="1" applyBorder="1" applyAlignment="1">
      <alignment horizontal="center" vertical="center" textRotation="90"/>
    </xf>
    <xf numFmtId="0" fontId="5" fillId="66" borderId="50" xfId="0" applyFont="1" applyFill="1" applyBorder="1" applyAlignment="1">
      <alignment horizontal="center" vertical="center" textRotation="90"/>
    </xf>
    <xf numFmtId="0" fontId="10" fillId="71" borderId="48" xfId="0" applyFont="1" applyFill="1" applyBorder="1" applyAlignment="1">
      <alignment horizontal="center" vertical="center" wrapText="1"/>
    </xf>
    <xf numFmtId="0" fontId="10" fillId="71" borderId="0" xfId="0" applyFont="1" applyFill="1" applyAlignment="1">
      <alignment horizontal="center" vertical="center" wrapText="1"/>
    </xf>
    <xf numFmtId="0" fontId="0" fillId="72" borderId="0" xfId="0" applyFill="1" applyAlignment="1">
      <alignment horizontal="center" vertical="center"/>
    </xf>
    <xf numFmtId="0" fontId="0" fillId="73" borderId="0" xfId="0" applyFill="1" applyAlignment="1">
      <alignment horizontal="center"/>
    </xf>
    <xf numFmtId="0" fontId="0" fillId="66" borderId="15" xfId="0" quotePrefix="1" applyFill="1" applyBorder="1" applyAlignment="1">
      <alignment horizontal="center" vertical="center" wrapText="1"/>
    </xf>
    <xf numFmtId="0" fontId="0" fillId="66" borderId="44" xfId="0" quotePrefix="1" applyFill="1" applyBorder="1" applyAlignment="1">
      <alignment horizontal="center" vertical="center" wrapText="1"/>
    </xf>
    <xf numFmtId="0" fontId="115" fillId="66" borderId="0" xfId="0" applyFont="1" applyFill="1" applyAlignment="1">
      <alignment horizontal="center" vertical="center"/>
    </xf>
    <xf numFmtId="0" fontId="10" fillId="71" borderId="0" xfId="0" applyFont="1" applyFill="1"/>
    <xf numFmtId="0" fontId="0" fillId="71" borderId="0" xfId="0" applyFill="1" applyAlignment="1">
      <alignment horizontal="center" vertical="center" wrapText="1"/>
    </xf>
    <xf numFmtId="0" fontId="0" fillId="66" borderId="17" xfId="0" quotePrefix="1" applyFill="1" applyBorder="1" applyAlignment="1">
      <alignment horizontal="center" vertical="center" wrapText="1"/>
    </xf>
    <xf numFmtId="0" fontId="0" fillId="66" borderId="19" xfId="0" quotePrefix="1" applyFill="1" applyBorder="1" applyAlignment="1">
      <alignment horizontal="center" vertical="center" wrapText="1"/>
    </xf>
    <xf numFmtId="0" fontId="0" fillId="74" borderId="0" xfId="0" applyFill="1" applyAlignment="1">
      <alignment horizontal="center" vertical="center" wrapText="1"/>
    </xf>
    <xf numFmtId="0" fontId="0" fillId="70" borderId="0" xfId="0" applyFill="1" applyAlignment="1">
      <alignment horizontal="center" vertical="center" wrapText="1"/>
    </xf>
    <xf numFmtId="0" fontId="0" fillId="75" borderId="0" xfId="0" applyFill="1" applyAlignment="1">
      <alignment horizontal="center" vertical="center" wrapText="1"/>
    </xf>
    <xf numFmtId="0" fontId="0" fillId="70" borderId="0" xfId="0" applyFill="1" applyAlignment="1">
      <alignment horizontal="center"/>
    </xf>
    <xf numFmtId="0" fontId="0" fillId="34" borderId="0" xfId="0" applyFill="1" applyAlignment="1">
      <alignment horizontal="center" vertical="center" wrapText="1"/>
    </xf>
    <xf numFmtId="0" fontId="0" fillId="34" borderId="0" xfId="0" applyFill="1" applyAlignment="1">
      <alignment horizontal="center" wrapText="1"/>
    </xf>
    <xf numFmtId="0" fontId="0" fillId="34" borderId="0" xfId="0" applyFill="1"/>
    <xf numFmtId="0" fontId="5" fillId="66" borderId="0" xfId="0" applyFont="1" applyFill="1" applyAlignment="1">
      <alignment horizontal="center"/>
    </xf>
    <xf numFmtId="0" fontId="5" fillId="66" borderId="51" xfId="0" applyFont="1" applyFill="1" applyBorder="1" applyAlignment="1">
      <alignment horizontal="center" vertical="center" textRotation="90"/>
    </xf>
    <xf numFmtId="0" fontId="0" fillId="63" borderId="0" xfId="0" applyFill="1" applyAlignment="1">
      <alignment horizontal="center" vertical="center"/>
    </xf>
    <xf numFmtId="0" fontId="0" fillId="63" borderId="0" xfId="0" applyFill="1"/>
    <xf numFmtId="0" fontId="0" fillId="69" borderId="0" xfId="0" applyFill="1" applyAlignment="1">
      <alignment horizontal="center" vertical="center"/>
    </xf>
    <xf numFmtId="0" fontId="0" fillId="69" borderId="0" xfId="0" applyFill="1"/>
    <xf numFmtId="0" fontId="0" fillId="76" borderId="0" xfId="0" applyFill="1" applyAlignment="1">
      <alignment horizontal="center" vertical="center"/>
    </xf>
    <xf numFmtId="0" fontId="0" fillId="76" borderId="0" xfId="0" applyFill="1"/>
    <xf numFmtId="0" fontId="0" fillId="61" borderId="0" xfId="0" applyFill="1" applyAlignment="1">
      <alignment horizontal="center" vertical="center"/>
    </xf>
    <xf numFmtId="0" fontId="0" fillId="61" borderId="0" xfId="0" applyFill="1"/>
    <xf numFmtId="0" fontId="0" fillId="67" borderId="0" xfId="0" applyFill="1" applyAlignment="1">
      <alignment horizontal="center"/>
    </xf>
    <xf numFmtId="0" fontId="116" fillId="77" borderId="22" xfId="0" applyFont="1" applyFill="1" applyBorder="1" applyAlignment="1">
      <alignment horizontal="center" vertical="center"/>
    </xf>
    <xf numFmtId="0" fontId="116" fillId="77" borderId="20" xfId="0" applyFont="1" applyFill="1" applyBorder="1" applyAlignment="1">
      <alignment horizontal="center" vertical="center" wrapText="1"/>
    </xf>
    <xf numFmtId="0" fontId="116" fillId="77" borderId="22" xfId="0" applyFont="1" applyFill="1" applyBorder="1" applyAlignment="1">
      <alignment horizontal="center" vertical="center" wrapText="1"/>
    </xf>
    <xf numFmtId="0" fontId="116" fillId="77" borderId="11" xfId="0" applyFont="1" applyFill="1" applyBorder="1" applyAlignment="1">
      <alignment horizontal="center" vertical="center"/>
    </xf>
    <xf numFmtId="0" fontId="6" fillId="66" borderId="0" xfId="0" applyFont="1" applyFill="1"/>
    <xf numFmtId="0" fontId="6" fillId="66" borderId="0" xfId="0" applyFont="1" applyFill="1" applyAlignment="1">
      <alignment horizontal="center" vertical="center"/>
    </xf>
    <xf numFmtId="0" fontId="8" fillId="69" borderId="22" xfId="0" applyFont="1" applyFill="1" applyBorder="1" applyAlignment="1">
      <alignment horizontal="left"/>
    </xf>
    <xf numFmtId="0" fontId="8" fillId="69" borderId="11" xfId="0" applyFont="1" applyFill="1" applyBorder="1" applyAlignment="1">
      <alignment horizontal="left"/>
    </xf>
    <xf numFmtId="0" fontId="8" fillId="69" borderId="14" xfId="0" applyFont="1" applyFill="1" applyBorder="1" applyAlignment="1">
      <alignment horizontal="left"/>
    </xf>
    <xf numFmtId="0" fontId="8" fillId="69" borderId="20" xfId="0" applyFont="1" applyFill="1" applyBorder="1" applyAlignment="1">
      <alignment horizontal="left"/>
    </xf>
    <xf numFmtId="0" fontId="8" fillId="69" borderId="22" xfId="0" applyFont="1" applyFill="1" applyBorder="1" applyAlignment="1">
      <alignment horizontal="left"/>
    </xf>
    <xf numFmtId="0" fontId="117" fillId="78" borderId="11" xfId="0" applyFont="1" applyFill="1" applyBorder="1" applyAlignment="1">
      <alignment horizontal="center" vertical="center" wrapText="1"/>
    </xf>
    <xf numFmtId="0" fontId="117" fillId="78" borderId="20" xfId="0" applyFont="1" applyFill="1" applyBorder="1" applyAlignment="1">
      <alignment horizontal="center" vertical="center" wrapText="1"/>
    </xf>
    <xf numFmtId="0" fontId="117" fillId="78" borderId="21" xfId="0" applyFont="1" applyFill="1" applyBorder="1" applyAlignment="1">
      <alignment horizontal="center" vertical="center" wrapText="1"/>
    </xf>
    <xf numFmtId="0" fontId="117" fillId="78" borderId="22" xfId="0" applyFont="1" applyFill="1" applyBorder="1" applyAlignment="1">
      <alignment horizontal="center" vertical="center" wrapText="1"/>
    </xf>
    <xf numFmtId="0" fontId="118" fillId="78" borderId="11" xfId="0" applyFont="1" applyFill="1" applyBorder="1" applyAlignment="1">
      <alignment horizontal="center" vertical="center" wrapText="1"/>
    </xf>
    <xf numFmtId="0" fontId="116" fillId="78" borderId="11" xfId="0" applyFont="1" applyFill="1" applyBorder="1" applyAlignment="1">
      <alignment horizontal="center" vertical="center"/>
    </xf>
    <xf numFmtId="178" fontId="116" fillId="78" borderId="11" xfId="0" applyNumberFormat="1" applyFont="1" applyFill="1" applyBorder="1" applyAlignment="1">
      <alignment horizontal="center" vertical="center"/>
    </xf>
    <xf numFmtId="0" fontId="119" fillId="0" borderId="14" xfId="0" applyFont="1" applyBorder="1" applyAlignment="1">
      <alignment horizontal="center" vertical="center" wrapText="1"/>
    </xf>
    <xf numFmtId="0" fontId="119" fillId="0" borderId="20" xfId="0" applyFont="1" applyBorder="1" applyAlignment="1">
      <alignment horizontal="left" vertical="center" wrapText="1"/>
    </xf>
    <xf numFmtId="0" fontId="119" fillId="0" borderId="22" xfId="0" applyFont="1" applyBorder="1" applyAlignment="1">
      <alignment horizontal="left" vertical="center" wrapText="1"/>
    </xf>
    <xf numFmtId="0" fontId="119" fillId="0" borderId="11" xfId="0" applyFont="1" applyBorder="1" applyAlignment="1">
      <alignment horizontal="center" vertical="center"/>
    </xf>
    <xf numFmtId="178" fontId="119" fillId="0" borderId="11" xfId="0" applyNumberFormat="1" applyFont="1" applyBorder="1" applyAlignment="1">
      <alignment horizontal="center" vertical="center"/>
    </xf>
    <xf numFmtId="0" fontId="119" fillId="0" borderId="11" xfId="0" applyFont="1" applyBorder="1"/>
    <xf numFmtId="0" fontId="119" fillId="0" borderId="44" xfId="0" applyFont="1" applyBorder="1" applyAlignment="1">
      <alignment horizontal="center" vertical="center" wrapText="1"/>
    </xf>
    <xf numFmtId="0" fontId="119" fillId="0" borderId="10" xfId="0" applyFont="1" applyBorder="1" applyAlignment="1">
      <alignment horizontal="center" vertical="center"/>
    </xf>
    <xf numFmtId="178" fontId="119" fillId="0" borderId="10" xfId="0" applyNumberFormat="1" applyFont="1" applyBorder="1" applyAlignment="1">
      <alignment horizontal="center" vertical="center"/>
    </xf>
    <xf numFmtId="0" fontId="119" fillId="0" borderId="10" xfId="0" applyFont="1" applyBorder="1"/>
    <xf numFmtId="0" fontId="119" fillId="79" borderId="0" xfId="0" applyFont="1" applyFill="1" applyBorder="1"/>
    <xf numFmtId="0" fontId="119" fillId="79" borderId="0" xfId="0" applyFont="1" applyFill="1" applyBorder="1" applyAlignment="1">
      <alignment horizontal="center" vertical="center"/>
    </xf>
    <xf numFmtId="178" fontId="119" fillId="79" borderId="0" xfId="0" applyNumberFormat="1" applyFont="1" applyFill="1" applyBorder="1" applyAlignment="1">
      <alignment horizontal="center" vertical="center"/>
    </xf>
    <xf numFmtId="0" fontId="120" fillId="75" borderId="0" xfId="0" applyFont="1" applyFill="1" applyBorder="1" applyAlignment="1">
      <alignment horizontal="left" vertical="center"/>
    </xf>
    <xf numFmtId="0" fontId="121" fillId="75" borderId="0" xfId="0" applyFont="1" applyFill="1" applyBorder="1" applyAlignment="1">
      <alignment horizontal="center" vertical="center"/>
    </xf>
    <xf numFmtId="178" fontId="121" fillId="75" borderId="0" xfId="0" applyNumberFormat="1" applyFont="1" applyFill="1" applyBorder="1" applyAlignment="1">
      <alignment horizontal="center" vertical="center"/>
    </xf>
    <xf numFmtId="0" fontId="119" fillId="66" borderId="14" xfId="0" applyFont="1" applyFill="1" applyBorder="1" applyAlignment="1">
      <alignment horizontal="center" vertical="center" textRotation="180"/>
    </xf>
    <xf numFmtId="0" fontId="122" fillId="66" borderId="17" xfId="0" applyFont="1" applyFill="1" applyBorder="1" applyAlignment="1"/>
    <xf numFmtId="0" fontId="119" fillId="66" borderId="18" xfId="0" applyFont="1" applyFill="1" applyBorder="1" applyAlignment="1"/>
    <xf numFmtId="0" fontId="119" fillId="66" borderId="18" xfId="0" applyFont="1" applyFill="1" applyBorder="1" applyAlignment="1">
      <alignment horizontal="center" vertical="center"/>
    </xf>
    <xf numFmtId="178" fontId="119" fillId="66" borderId="18" xfId="0" applyNumberFormat="1" applyFont="1" applyFill="1" applyBorder="1" applyAlignment="1">
      <alignment horizontal="center" vertical="center"/>
    </xf>
    <xf numFmtId="0" fontId="119" fillId="66" borderId="44" xfId="0" applyFont="1" applyFill="1" applyBorder="1" applyAlignment="1">
      <alignment horizontal="center" vertical="center" textRotation="180"/>
    </xf>
    <xf numFmtId="0" fontId="119" fillId="66" borderId="17" xfId="0" applyFont="1" applyFill="1" applyBorder="1" applyAlignment="1"/>
    <xf numFmtId="0" fontId="119" fillId="0" borderId="23" xfId="0" applyFont="1" applyBorder="1" applyAlignment="1">
      <alignment horizontal="center" vertical="center"/>
    </xf>
    <xf numFmtId="178" fontId="119" fillId="66" borderId="11" xfId="0" applyNumberFormat="1" applyFont="1" applyFill="1" applyBorder="1" applyAlignment="1">
      <alignment horizontal="center" vertical="center"/>
    </xf>
    <xf numFmtId="0" fontId="119" fillId="0" borderId="17" xfId="0" applyFont="1" applyBorder="1" applyAlignment="1">
      <alignment horizontal="center" vertical="center"/>
    </xf>
    <xf numFmtId="0" fontId="119" fillId="0" borderId="11" xfId="0" applyFont="1" applyBorder="1" applyAlignment="1">
      <alignment horizontal="center" vertical="center" textRotation="180"/>
    </xf>
    <xf numFmtId="0" fontId="119" fillId="0" borderId="23" xfId="0" applyFont="1" applyBorder="1"/>
    <xf numFmtId="0" fontId="119" fillId="0" borderId="20" xfId="0" applyFont="1" applyBorder="1" applyAlignment="1">
      <alignment horizontal="center" vertical="center"/>
    </xf>
    <xf numFmtId="0" fontId="119" fillId="66" borderId="11" xfId="0" applyFont="1" applyFill="1" applyBorder="1" applyAlignment="1">
      <alignment horizontal="center" vertical="center"/>
    </xf>
    <xf numFmtId="0" fontId="119" fillId="66" borderId="20" xfId="0" applyFont="1" applyFill="1" applyBorder="1" applyAlignment="1">
      <alignment horizontal="center" vertical="center"/>
    </xf>
    <xf numFmtId="0" fontId="119" fillId="66" borderId="11" xfId="0" applyFont="1" applyFill="1" applyBorder="1" applyAlignment="1"/>
    <xf numFmtId="0" fontId="122" fillId="0" borderId="20" xfId="0" applyFont="1" applyBorder="1" applyAlignment="1">
      <alignment vertical="center"/>
    </xf>
    <xf numFmtId="0" fontId="122" fillId="0" borderId="22" xfId="0" applyFont="1" applyBorder="1" applyAlignment="1">
      <alignment vertical="center"/>
    </xf>
    <xf numFmtId="0" fontId="116" fillId="78" borderId="11" xfId="0" applyFont="1" applyFill="1" applyBorder="1" applyAlignment="1">
      <alignment horizontal="center" vertical="center" wrapText="1"/>
    </xf>
    <xf numFmtId="0" fontId="116" fillId="78" borderId="20" xfId="0" applyFont="1" applyFill="1" applyBorder="1" applyAlignment="1">
      <alignment horizontal="center" vertical="center" wrapText="1"/>
    </xf>
    <xf numFmtId="0" fontId="116" fillId="78" borderId="21" xfId="0" applyFont="1" applyFill="1" applyBorder="1" applyAlignment="1">
      <alignment horizontal="center" vertical="center" wrapText="1"/>
    </xf>
    <xf numFmtId="0" fontId="116" fillId="78" borderId="22" xfId="0" applyFont="1" applyFill="1" applyBorder="1" applyAlignment="1">
      <alignment horizontal="center" vertical="center" wrapText="1"/>
    </xf>
    <xf numFmtId="0" fontId="119" fillId="0" borderId="20" xfId="0" quotePrefix="1" applyFont="1" applyBorder="1" applyAlignment="1">
      <alignment horizontal="center" vertical="center"/>
    </xf>
    <xf numFmtId="0" fontId="119" fillId="0" borderId="21" xfId="0" quotePrefix="1" applyFont="1" applyBorder="1" applyAlignment="1">
      <alignment horizontal="center" vertical="center"/>
    </xf>
    <xf numFmtId="0" fontId="119" fillId="0" borderId="22" xfId="0" quotePrefix="1" applyFont="1" applyBorder="1" applyAlignment="1">
      <alignment horizontal="center" vertical="center"/>
    </xf>
    <xf numFmtId="0" fontId="119" fillId="0" borderId="20" xfId="0" applyFont="1" applyBorder="1" applyAlignment="1">
      <alignment horizontal="center" vertical="center"/>
    </xf>
    <xf numFmtId="0" fontId="119" fillId="0" borderId="21" xfId="0" applyFont="1" applyBorder="1" applyAlignment="1">
      <alignment horizontal="center" vertical="center"/>
    </xf>
    <xf numFmtId="0" fontId="119" fillId="0" borderId="22" xfId="0" applyFont="1" applyBorder="1" applyAlignment="1">
      <alignment horizontal="center" vertical="center"/>
    </xf>
    <xf numFmtId="0" fontId="119" fillId="0" borderId="20" xfId="0" applyFont="1" applyBorder="1" applyAlignment="1">
      <alignment horizontal="center"/>
    </xf>
    <xf numFmtId="0" fontId="119" fillId="0" borderId="21" xfId="0" applyFont="1" applyBorder="1" applyAlignment="1">
      <alignment horizontal="center"/>
    </xf>
    <xf numFmtId="0" fontId="119" fillId="0" borderId="22" xfId="0" applyFont="1" applyBorder="1" applyAlignment="1">
      <alignment horizontal="center"/>
    </xf>
    <xf numFmtId="0" fontId="119" fillId="0" borderId="11" xfId="0" quotePrefix="1" applyFont="1" applyBorder="1" applyAlignment="1">
      <alignment horizontal="center" vertical="center"/>
    </xf>
    <xf numFmtId="178" fontId="119" fillId="0" borderId="11" xfId="0" quotePrefix="1" applyNumberFormat="1" applyFont="1" applyBorder="1" applyAlignment="1">
      <alignment horizontal="center" vertical="center"/>
    </xf>
    <xf numFmtId="0" fontId="119" fillId="66" borderId="19" xfId="0" applyFont="1" applyFill="1" applyBorder="1" applyAlignment="1">
      <alignment horizontal="center" vertical="center" textRotation="180"/>
    </xf>
    <xf numFmtId="0" fontId="0" fillId="66" borderId="0" xfId="0" applyFill="1" applyAlignment="1"/>
    <xf numFmtId="0" fontId="0" fillId="66" borderId="0" xfId="0" quotePrefix="1" applyFill="1"/>
    <xf numFmtId="0" fontId="106" fillId="66" borderId="0" xfId="231" applyFont="1" applyFill="1" applyAlignment="1">
      <alignment horizontal="center"/>
    </xf>
    <xf numFmtId="0" fontId="108" fillId="66" borderId="0" xfId="231" applyFont="1" applyFill="1" applyAlignment="1">
      <alignment horizontal="center"/>
    </xf>
    <xf numFmtId="0" fontId="106" fillId="35" borderId="11" xfId="231" applyFont="1" applyFill="1" applyBorder="1" applyAlignment="1">
      <alignment horizontal="center"/>
    </xf>
    <xf numFmtId="0" fontId="106" fillId="35" borderId="20" xfId="231" applyFont="1" applyFill="1" applyBorder="1" applyAlignment="1">
      <alignment horizontal="center"/>
    </xf>
    <xf numFmtId="0" fontId="106" fillId="64" borderId="11" xfId="231" applyFont="1" applyFill="1" applyBorder="1" applyAlignment="1">
      <alignment horizontal="center"/>
    </xf>
    <xf numFmtId="0" fontId="106" fillId="66" borderId="21" xfId="231" applyFont="1" applyFill="1" applyBorder="1" applyAlignment="1">
      <alignment horizontal="left"/>
    </xf>
    <xf numFmtId="0" fontId="106" fillId="66" borderId="11" xfId="231" applyFont="1" applyFill="1" applyBorder="1" applyAlignment="1">
      <alignment horizontal="left" vertical="center" wrapText="1"/>
    </xf>
    <xf numFmtId="0" fontId="106" fillId="66" borderId="20" xfId="231" applyFont="1" applyFill="1" applyBorder="1" applyAlignment="1">
      <alignment horizontal="left" vertical="center" wrapText="1"/>
    </xf>
    <xf numFmtId="0" fontId="107" fillId="66" borderId="10" xfId="231" applyFont="1" applyFill="1" applyBorder="1" applyAlignment="1">
      <alignment horizontal="center" vertical="center"/>
    </xf>
    <xf numFmtId="0" fontId="107" fillId="66" borderId="10" xfId="231" applyFont="1" applyFill="1" applyBorder="1" applyAlignment="1">
      <alignment horizontal="center" vertical="center" wrapText="1"/>
    </xf>
    <xf numFmtId="0" fontId="108" fillId="66" borderId="20" xfId="231" quotePrefix="1" applyFont="1" applyFill="1" applyBorder="1" applyAlignment="1">
      <alignment vertical="center" wrapText="1"/>
    </xf>
    <xf numFmtId="0" fontId="108" fillId="66" borderId="11" xfId="231" quotePrefix="1" applyFont="1" applyFill="1" applyBorder="1" applyAlignment="1">
      <alignment vertical="center" wrapText="1"/>
    </xf>
    <xf numFmtId="0" fontId="107" fillId="66" borderId="16" xfId="231" applyFont="1" applyFill="1" applyBorder="1" applyAlignment="1">
      <alignment horizontal="center" vertical="center"/>
    </xf>
    <xf numFmtId="0" fontId="107" fillId="66" borderId="16" xfId="231" applyFont="1" applyFill="1" applyBorder="1" applyAlignment="1">
      <alignment horizontal="center" vertical="center" wrapText="1"/>
    </xf>
    <xf numFmtId="0" fontId="107" fillId="66" borderId="23" xfId="231" applyFont="1" applyFill="1" applyBorder="1" applyAlignment="1">
      <alignment horizontal="center" vertical="center"/>
    </xf>
    <xf numFmtId="0" fontId="107" fillId="66" borderId="23" xfId="231" applyFont="1" applyFill="1" applyBorder="1" applyAlignment="1">
      <alignment horizontal="center" vertical="center" wrapText="1"/>
    </xf>
    <xf numFmtId="0" fontId="106" fillId="66" borderId="20" xfId="231" quotePrefix="1" applyFont="1" applyFill="1" applyBorder="1" applyAlignment="1">
      <alignment vertical="center" wrapText="1"/>
    </xf>
    <xf numFmtId="0" fontId="106" fillId="66" borderId="11" xfId="231" quotePrefix="1" applyFont="1" applyFill="1" applyBorder="1" applyAlignment="1">
      <alignment vertical="center" wrapText="1"/>
    </xf>
    <xf numFmtId="0" fontId="123" fillId="66" borderId="0" xfId="0" applyFont="1" applyFill="1" applyBorder="1" applyAlignment="1">
      <alignment horizontal="left" vertical="center"/>
    </xf>
    <xf numFmtId="0" fontId="123" fillId="66" borderId="11" xfId="0" applyFont="1" applyFill="1" applyBorder="1" applyAlignment="1">
      <alignment horizontal="left" vertical="center"/>
    </xf>
    <xf numFmtId="0" fontId="123" fillId="66" borderId="20" xfId="0" applyFont="1" applyFill="1" applyBorder="1" applyAlignment="1">
      <alignment horizontal="left" vertical="center"/>
    </xf>
    <xf numFmtId="0" fontId="124" fillId="66" borderId="20" xfId="0" applyFont="1" applyFill="1" applyBorder="1" applyAlignment="1">
      <alignment horizontal="left" vertical="center" wrapText="1"/>
    </xf>
    <xf numFmtId="0" fontId="124" fillId="66" borderId="11" xfId="0" applyFont="1" applyFill="1" applyBorder="1" applyAlignment="1">
      <alignment horizontal="left" vertical="center" wrapText="1"/>
    </xf>
    <xf numFmtId="0" fontId="124" fillId="66" borderId="20" xfId="0" applyFont="1" applyFill="1" applyBorder="1" applyAlignment="1">
      <alignment horizontal="left" vertical="center"/>
    </xf>
    <xf numFmtId="0" fontId="124" fillId="66" borderId="11" xfId="0" applyFont="1" applyFill="1" applyBorder="1" applyAlignment="1">
      <alignment horizontal="left" vertical="center"/>
    </xf>
    <xf numFmtId="0" fontId="106" fillId="66" borderId="11" xfId="231" applyFont="1" applyFill="1" applyBorder="1" applyAlignment="1">
      <alignment horizontal="center" vertical="center"/>
    </xf>
    <xf numFmtId="0" fontId="106" fillId="66" borderId="11" xfId="231" applyFont="1" applyFill="1" applyBorder="1" applyAlignment="1">
      <alignment horizontal="center" vertical="center" wrapText="1"/>
    </xf>
    <xf numFmtId="0" fontId="85" fillId="66" borderId="20" xfId="0" applyFont="1" applyFill="1" applyBorder="1" applyAlignment="1">
      <alignment horizontal="left" vertical="center"/>
    </xf>
    <xf numFmtId="0" fontId="85" fillId="66" borderId="11" xfId="0" applyFont="1" applyFill="1" applyBorder="1" applyAlignment="1">
      <alignment horizontal="left" vertical="center"/>
    </xf>
    <xf numFmtId="0" fontId="108" fillId="66" borderId="20" xfId="231" quotePrefix="1" applyFont="1" applyFill="1" applyBorder="1" applyAlignment="1">
      <alignment horizontal="left" vertical="center" wrapText="1"/>
    </xf>
    <xf numFmtId="0" fontId="106" fillId="66" borderId="20" xfId="231" quotePrefix="1" applyFont="1" applyFill="1" applyBorder="1" applyAlignment="1">
      <alignment horizontal="left" vertical="center" wrapText="1"/>
    </xf>
    <xf numFmtId="0" fontId="106" fillId="66" borderId="11" xfId="231" quotePrefix="1" applyFont="1" applyFill="1" applyBorder="1" applyAlignment="1">
      <alignment horizontal="left" vertical="center" wrapText="1"/>
    </xf>
    <xf numFmtId="0" fontId="108" fillId="66" borderId="11" xfId="231" applyFont="1" applyFill="1" applyBorder="1" applyAlignment="1">
      <alignment horizontal="left" vertical="center" wrapText="1"/>
    </xf>
    <xf numFmtId="0" fontId="106" fillId="66" borderId="21" xfId="231" applyFont="1" applyFill="1" applyBorder="1" applyAlignment="1">
      <alignment horizontal="left" vertical="center" wrapText="1"/>
    </xf>
    <xf numFmtId="0" fontId="108" fillId="66" borderId="21" xfId="231" applyFont="1" applyFill="1" applyBorder="1" applyAlignment="1">
      <alignment wrapText="1"/>
    </xf>
    <xf numFmtId="0" fontId="108" fillId="66" borderId="11" xfId="231" applyFont="1" applyFill="1" applyBorder="1" applyAlignment="1">
      <alignment wrapText="1"/>
    </xf>
    <xf numFmtId="0" fontId="108" fillId="66" borderId="21" xfId="231" applyFont="1" applyFill="1" applyBorder="1"/>
    <xf numFmtId="0" fontId="108" fillId="66" borderId="11" xfId="231" applyFont="1" applyFill="1" applyBorder="1"/>
    <xf numFmtId="0" fontId="108" fillId="66" borderId="21" xfId="231" applyFont="1" applyFill="1" applyBorder="1" applyAlignment="1">
      <alignment horizontal="left" vertical="center" wrapText="1"/>
    </xf>
    <xf numFmtId="0" fontId="106" fillId="66" borderId="10" xfId="231" applyFont="1" applyFill="1" applyBorder="1" applyAlignment="1">
      <alignment horizontal="center" vertical="center"/>
    </xf>
    <xf numFmtId="0" fontId="106" fillId="66" borderId="10" xfId="231" applyFont="1" applyFill="1" applyBorder="1" applyAlignment="1">
      <alignment horizontal="center" vertical="center" wrapText="1"/>
    </xf>
    <xf numFmtId="0" fontId="106" fillId="66" borderId="20" xfId="231" applyFont="1" applyFill="1" applyBorder="1"/>
    <xf numFmtId="0" fontId="106" fillId="66" borderId="11" xfId="231" applyFont="1" applyFill="1" applyBorder="1"/>
    <xf numFmtId="0" fontId="106" fillId="66" borderId="16" xfId="231" applyFont="1" applyFill="1" applyBorder="1" applyAlignment="1">
      <alignment horizontal="center" vertical="center"/>
    </xf>
    <xf numFmtId="0" fontId="106" fillId="66" borderId="16" xfId="231" applyFont="1" applyFill="1" applyBorder="1" applyAlignment="1">
      <alignment horizontal="center" vertical="center" wrapText="1"/>
    </xf>
    <xf numFmtId="0" fontId="108" fillId="66" borderId="20" xfId="231" applyFont="1" applyFill="1" applyBorder="1" applyAlignment="1">
      <alignment wrapText="1"/>
    </xf>
    <xf numFmtId="0" fontId="108" fillId="66" borderId="20" xfId="231" applyFont="1" applyFill="1" applyBorder="1"/>
    <xf numFmtId="0" fontId="106" fillId="66" borderId="20" xfId="231" applyFont="1" applyFill="1" applyBorder="1" applyAlignment="1">
      <alignment wrapText="1"/>
    </xf>
    <xf numFmtId="0" fontId="106" fillId="66" borderId="11" xfId="231" applyFont="1" applyFill="1" applyBorder="1" applyAlignment="1">
      <alignment wrapText="1"/>
    </xf>
    <xf numFmtId="0" fontId="106" fillId="66" borderId="23" xfId="231" applyFont="1" applyFill="1" applyBorder="1" applyAlignment="1">
      <alignment horizontal="center" vertical="center"/>
    </xf>
    <xf numFmtId="0" fontId="106" fillId="66" borderId="23" xfId="231" applyFont="1" applyFill="1" applyBorder="1" applyAlignment="1">
      <alignment horizontal="center" vertical="center" wrapText="1"/>
    </xf>
    <xf numFmtId="0" fontId="108" fillId="66" borderId="20" xfId="231" quotePrefix="1" applyFont="1" applyFill="1" applyBorder="1"/>
    <xf numFmtId="0" fontId="108" fillId="66" borderId="11" xfId="231" quotePrefix="1" applyFont="1" applyFill="1" applyBorder="1"/>
    <xf numFmtId="0" fontId="106" fillId="64" borderId="20" xfId="231" applyFont="1" applyFill="1" applyBorder="1" applyAlignment="1">
      <alignment horizontal="center" wrapText="1"/>
    </xf>
    <xf numFmtId="0" fontId="106" fillId="64" borderId="21" xfId="231" applyFont="1" applyFill="1" applyBorder="1" applyAlignment="1">
      <alignment horizontal="center" wrapText="1"/>
    </xf>
    <xf numFmtId="0" fontId="106" fillId="64" borderId="11" xfId="231" applyFont="1" applyFill="1" applyBorder="1" applyAlignment="1">
      <alignment horizontal="center" wrapText="1"/>
    </xf>
    <xf numFmtId="0" fontId="107" fillId="66" borderId="0" xfId="231" applyFont="1" applyFill="1" applyAlignment="1">
      <alignment wrapText="1"/>
    </xf>
  </cellXfs>
  <cellStyles count="233">
    <cellStyle name="_Table2_Out_Chi nhan vien 2010" xfId="1"/>
    <cellStyle name="0,0_x000d__x000a_NA_x000d__x000a_" xfId="2"/>
    <cellStyle name="20% - Accent1 2" xfId="3"/>
    <cellStyle name="20% - Accent2 2" xfId="4"/>
    <cellStyle name="20% - Accent3 2" xfId="5"/>
    <cellStyle name="20% - Accent4 2" xfId="6"/>
    <cellStyle name="20% - Accent5 2" xfId="7"/>
    <cellStyle name="20% - Accent6 2" xfId="8"/>
    <cellStyle name="20% - Nhấn1" xfId="9"/>
    <cellStyle name="20% - Nhấn2" xfId="10"/>
    <cellStyle name="20% - Nhấn3" xfId="11"/>
    <cellStyle name="20% - Nhấn4" xfId="12"/>
    <cellStyle name="20% - Nhấn5" xfId="13"/>
    <cellStyle name="20% - Nhấn6" xfId="14"/>
    <cellStyle name="40% - Accent1 2" xfId="15"/>
    <cellStyle name="40% - Accent2 2" xfId="16"/>
    <cellStyle name="40% - Accent3 2" xfId="17"/>
    <cellStyle name="40% - Accent4 2" xfId="18"/>
    <cellStyle name="40% - Accent5 2" xfId="19"/>
    <cellStyle name="40% - Accent6 2" xfId="20"/>
    <cellStyle name="40% - Nhấn1" xfId="21"/>
    <cellStyle name="40% - Nhấn2" xfId="22"/>
    <cellStyle name="40% - Nhấn3" xfId="23"/>
    <cellStyle name="40% - Nhấn4" xfId="24"/>
    <cellStyle name="40% - Nhấn5" xfId="25"/>
    <cellStyle name="40% - Nhấn6" xfId="26"/>
    <cellStyle name="60% - Accent1 2" xfId="27"/>
    <cellStyle name="60% - Accent2 2" xfId="28"/>
    <cellStyle name="60% - Accent3 2" xfId="29"/>
    <cellStyle name="60% - Accent4 2" xfId="30"/>
    <cellStyle name="60% - Accent5 2" xfId="31"/>
    <cellStyle name="60% - Accent6 2" xfId="32"/>
    <cellStyle name="60% - Nhấn1" xfId="33"/>
    <cellStyle name="60% - Nhấn2" xfId="34"/>
    <cellStyle name="60% - Nhấn3" xfId="35"/>
    <cellStyle name="60% - Nhấn4" xfId="36"/>
    <cellStyle name="60% - Nhấn5" xfId="37"/>
    <cellStyle name="60% - Nhấn6" xfId="38"/>
    <cellStyle name="Accent1 2" xfId="39"/>
    <cellStyle name="Accent2 2" xfId="40"/>
    <cellStyle name="Accent2 3" xfId="41"/>
    <cellStyle name="Accent3 2" xfId="42"/>
    <cellStyle name="Accent3 3" xfId="43"/>
    <cellStyle name="Accent4 2" xfId="44"/>
    <cellStyle name="Accent5 2" xfId="45"/>
    <cellStyle name="Accent6 2" xfId="46"/>
    <cellStyle name="ÅëÈ­ [0]_¿ì¹°Åë" xfId="47"/>
    <cellStyle name="ÅëÈ­_¿ì¹°Åë" xfId="48"/>
    <cellStyle name="ÄÞ¸¶ [0]_¿ì¹°Åë" xfId="49"/>
    <cellStyle name="ÄÞ¸¶_¿ì¹°Åë" xfId="50"/>
    <cellStyle name="Bad 2" xfId="51"/>
    <cellStyle name="Beløb0" xfId="52"/>
    <cellStyle name="Ç¥ÁØ_´çÃÊ±¸ÀÔ»ý»ê" xfId="53"/>
    <cellStyle name="Calculation 2" xfId="54"/>
    <cellStyle name="Check Cell 2" xfId="55"/>
    <cellStyle name="Comma 2" xfId="56"/>
    <cellStyle name="Comma 2 2" xfId="57"/>
    <cellStyle name="Comma 2 3" xfId="58"/>
    <cellStyle name="Comma 3" xfId="59"/>
    <cellStyle name="Comma 3 2" xfId="60"/>
    <cellStyle name="Comma 3 3" xfId="61"/>
    <cellStyle name="Comma 4" xfId="62"/>
    <cellStyle name="Comma 4 2" xfId="63"/>
    <cellStyle name="Comma 5" xfId="64"/>
    <cellStyle name="Comma 5 2" xfId="65"/>
    <cellStyle name="Comma 6" xfId="66"/>
    <cellStyle name="Comma 7" xfId="67"/>
    <cellStyle name="Comma 8" xfId="68"/>
    <cellStyle name="Comma0" xfId="69"/>
    <cellStyle name="Currency 2" xfId="70"/>
    <cellStyle name="Currency 2 2" xfId="71"/>
    <cellStyle name="Currency 3" xfId="72"/>
    <cellStyle name="Currency0" xfId="73"/>
    <cellStyle name="Date" xfId="74"/>
    <cellStyle name="Dato" xfId="75"/>
    <cellStyle name="Đầu ra" xfId="76"/>
    <cellStyle name="Đầu vào" xfId="77"/>
    <cellStyle name="Đề mục 1" xfId="78"/>
    <cellStyle name="Đề mục 2" xfId="79"/>
    <cellStyle name="Đề mục 3" xfId="80"/>
    <cellStyle name="Đề mục 4" xfId="81"/>
    <cellStyle name="Euro" xfId="82"/>
    <cellStyle name="Euro 2" xfId="83"/>
    <cellStyle name="Euro 3" xfId="84"/>
    <cellStyle name="Euro 4" xfId="85"/>
    <cellStyle name="Explanatory Text 2" xfId="86"/>
    <cellStyle name="Fast" xfId="87"/>
    <cellStyle name="Fixed" xfId="88"/>
    <cellStyle name="Ghi chú" xfId="89"/>
    <cellStyle name="Good 2" xfId="90"/>
    <cellStyle name="Header1" xfId="91"/>
    <cellStyle name="Header2" xfId="92"/>
    <cellStyle name="Heading 1 2" xfId="93"/>
    <cellStyle name="Heading 2 2" xfId="94"/>
    <cellStyle name="Heading 3 2" xfId="95"/>
    <cellStyle name="Heading 4 2" xfId="96"/>
    <cellStyle name="Hyperlink 12" xfId="97"/>
    <cellStyle name="Hyperlink 2" xfId="98"/>
    <cellStyle name="Hyperlink 2 10" xfId="99"/>
    <cellStyle name="Hyperlink 2 11" xfId="100"/>
    <cellStyle name="Hyperlink 2 2" xfId="101"/>
    <cellStyle name="Hyperlink 2 3" xfId="102"/>
    <cellStyle name="Hyperlink 2 4" xfId="103"/>
    <cellStyle name="Hyperlink 2 5" xfId="104"/>
    <cellStyle name="Hyperlink 2 6" xfId="105"/>
    <cellStyle name="Hyperlink 2 7" xfId="106"/>
    <cellStyle name="Hyperlink 2 8" xfId="107"/>
    <cellStyle name="Hyperlink 2 9" xfId="108"/>
    <cellStyle name="Hyperlink 3" xfId="109"/>
    <cellStyle name="Hyperlink 3 2" xfId="110"/>
    <cellStyle name="Hyperlink 4" xfId="111"/>
    <cellStyle name="Hyperlink 5" xfId="112"/>
    <cellStyle name="Input 2" xfId="113"/>
    <cellStyle name="Kiểm tra Ô" xfId="114"/>
    <cellStyle name="Ledger 17 x 11 in" xfId="115"/>
    <cellStyle name="Linked Cell 2" xfId="116"/>
    <cellStyle name="Neutral 2" xfId="117"/>
    <cellStyle name="Nhấn1" xfId="118"/>
    <cellStyle name="Nhấn2" xfId="119"/>
    <cellStyle name="Nhấn3" xfId="120"/>
    <cellStyle name="Nhấn4" xfId="121"/>
    <cellStyle name="Nhấn5" xfId="122"/>
    <cellStyle name="Nhấn6" xfId="123"/>
    <cellStyle name="Normal" xfId="0" builtinId="0"/>
    <cellStyle name="Normal 10" xfId="124"/>
    <cellStyle name="Normal 11" xfId="125"/>
    <cellStyle name="Normal 12" xfId="126"/>
    <cellStyle name="Normal 13" xfId="127"/>
    <cellStyle name="Normal 14" xfId="128"/>
    <cellStyle name="Normal 14 2" xfId="129"/>
    <cellStyle name="Normal 14 3" xfId="130"/>
    <cellStyle name="Normal 15" xfId="131"/>
    <cellStyle name="Normal 16" xfId="132"/>
    <cellStyle name="Normal 16 2" xfId="133"/>
    <cellStyle name="Normal 17" xfId="134"/>
    <cellStyle name="Normal 17 2" xfId="135"/>
    <cellStyle name="Normal 17 2 2" xfId="136"/>
    <cellStyle name="Normal 18" xfId="137"/>
    <cellStyle name="Normal 19" xfId="138"/>
    <cellStyle name="Normal 2" xfId="139"/>
    <cellStyle name="Normal 2 10" xfId="140"/>
    <cellStyle name="Normal 2 11" xfId="141"/>
    <cellStyle name="Normal 2 12" xfId="142"/>
    <cellStyle name="Normal 2 13" xfId="231"/>
    <cellStyle name="Normal 2 2" xfId="143"/>
    <cellStyle name="Normal 2 2 2" xfId="144"/>
    <cellStyle name="Normal 2 2 2 2" xfId="145"/>
    <cellStyle name="Normal 2 2 3" xfId="146"/>
    <cellStyle name="Normal 2 2 3 2" xfId="147"/>
    <cellStyle name="Normal 2 2 4" xfId="148"/>
    <cellStyle name="Normal 2 3" xfId="149"/>
    <cellStyle name="Normal 2 3 2" xfId="150"/>
    <cellStyle name="Normal 2 3 3" xfId="151"/>
    <cellStyle name="Normal 2 3 3 2" xfId="152"/>
    <cellStyle name="Normal 2 3 3 3" xfId="153"/>
    <cellStyle name="Normal 2 3 3 4" xfId="232"/>
    <cellStyle name="Normal 2 3 5" xfId="154"/>
    <cellStyle name="Normal 2 4" xfId="155"/>
    <cellStyle name="Normal 2 4 2" xfId="156"/>
    <cellStyle name="Normal 2 4 3" xfId="157"/>
    <cellStyle name="Normal 2 5" xfId="158"/>
    <cellStyle name="Normal 2 5 2" xfId="159"/>
    <cellStyle name="Normal 2 6" xfId="160"/>
    <cellStyle name="Normal 2 7" xfId="161"/>
    <cellStyle name="Normal 2 8" xfId="162"/>
    <cellStyle name="Normal 2 9" xfId="163"/>
    <cellStyle name="Normal 2_JD Tro ly TGD BDS v1.22.12" xfId="164"/>
    <cellStyle name="Normal 20" xfId="165"/>
    <cellStyle name="Normal 20 2" xfId="166"/>
    <cellStyle name="Normal 21" xfId="167"/>
    <cellStyle name="Normal 3" xfId="168"/>
    <cellStyle name="Normal 3 2" xfId="169"/>
    <cellStyle name="Normal 3 2 2" xfId="170"/>
    <cellStyle name="Normal 3 3" xfId="171"/>
    <cellStyle name="Normal 3 4" xfId="172"/>
    <cellStyle name="Normal 3 5" xfId="173"/>
    <cellStyle name="Normal 4" xfId="174"/>
    <cellStyle name="Normal 4 2" xfId="175"/>
    <cellStyle name="Normal 4 2 2" xfId="176"/>
    <cellStyle name="Normal 4 3" xfId="177"/>
    <cellStyle name="Normal 4 4" xfId="178"/>
    <cellStyle name="Normal 4 5" xfId="179"/>
    <cellStyle name="Normal 5" xfId="180"/>
    <cellStyle name="Normal 5 2" xfId="181"/>
    <cellStyle name="Normal 5 2 2" xfId="182"/>
    <cellStyle name="Normal 5 3" xfId="183"/>
    <cellStyle name="Normal 5 4" xfId="184"/>
    <cellStyle name="Normal 6" xfId="185"/>
    <cellStyle name="Normal 6 2" xfId="186"/>
    <cellStyle name="Normal 6 2 2" xfId="187"/>
    <cellStyle name="Normal 6 3" xfId="188"/>
    <cellStyle name="Normal 7" xfId="189"/>
    <cellStyle name="Normal 7 2" xfId="190"/>
    <cellStyle name="Normal 8" xfId="191"/>
    <cellStyle name="Normal 8 2" xfId="192"/>
    <cellStyle name="Normal 8 3" xfId="193"/>
    <cellStyle name="Normal 9" xfId="194"/>
    <cellStyle name="Normal 9 2" xfId="195"/>
    <cellStyle name="Note 2" xfId="196"/>
    <cellStyle name="Ô Được nối kết" xfId="197"/>
    <cellStyle name="Output 2" xfId="198"/>
    <cellStyle name="Percent 2" xfId="199"/>
    <cellStyle name="Percent 3" xfId="200"/>
    <cellStyle name="Percent 3 2" xfId="201"/>
    <cellStyle name="Percent 4" xfId="202"/>
    <cellStyle name="Punktum0" xfId="203"/>
    <cellStyle name="Style 1" xfId="204"/>
    <cellStyle name="Style 2" xfId="205"/>
    <cellStyle name="Tiêu đề" xfId="206"/>
    <cellStyle name="Tính toán" xfId="207"/>
    <cellStyle name="Title 2" xfId="208"/>
    <cellStyle name="Tổng" xfId="209"/>
    <cellStyle name="Tốt" xfId="210"/>
    <cellStyle name="Total 2" xfId="211"/>
    <cellStyle name="Trung tính" xfId="212"/>
    <cellStyle name="Văn bản Cảnh báo" xfId="213"/>
    <cellStyle name="Văn bản Giải thích" xfId="214"/>
    <cellStyle name="vnhead2" xfId="215"/>
    <cellStyle name="vntxt1" xfId="216"/>
    <cellStyle name="vntxt2" xfId="217"/>
    <cellStyle name="Warning Text 2" xfId="218"/>
    <cellStyle name="Xấu" xfId="219"/>
    <cellStyle name="똿뗦먛귟 [0.00]_PRODUCT DETAIL Q1" xfId="220"/>
    <cellStyle name="똿뗦먛귟_PRODUCT DETAIL Q1" xfId="221"/>
    <cellStyle name="믅됞 [0.00]_PRODUCT DETAIL Q1" xfId="222"/>
    <cellStyle name="믅됞_PRODUCT DETAIL Q1" xfId="223"/>
    <cellStyle name="백분율_HOBONG" xfId="224"/>
    <cellStyle name="뷭?_BOOKSHIP" xfId="225"/>
    <cellStyle name="콤마 [0]_1202" xfId="226"/>
    <cellStyle name="콤마_1202" xfId="227"/>
    <cellStyle name="통화 [0]_1202" xfId="228"/>
    <cellStyle name="통화_1202" xfId="229"/>
    <cellStyle name="표준_(정보부문)월별인원계획" xfId="2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36</xdr:col>
      <xdr:colOff>304800</xdr:colOff>
      <xdr:row>3</xdr:row>
      <xdr:rowOff>95250</xdr:rowOff>
    </xdr:from>
    <xdr:to>
      <xdr:col>40</xdr:col>
      <xdr:colOff>542925</xdr:colOff>
      <xdr:row>14</xdr:row>
      <xdr:rowOff>47625</xdr:rowOff>
    </xdr:to>
    <xdr:sp macro="" textlink="">
      <xdr:nvSpPr>
        <xdr:cNvPr id="2" name="TextBox 1"/>
        <xdr:cNvSpPr txBox="1"/>
      </xdr:nvSpPr>
      <xdr:spPr>
        <a:xfrm>
          <a:off x="25702260" y="643890"/>
          <a:ext cx="2676525" cy="19259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Phươn</a:t>
          </a:r>
          <a:r>
            <a:rPr lang="en-US" sz="1100" baseline="0"/>
            <a:t>g án 1: Lấy mức lương thị trường bậc 2 - bậc 1 để tính bước nhảy lương P2</a:t>
          </a:r>
        </a:p>
        <a:p>
          <a:endParaRPr lang="en-US" sz="1100" baseline="0"/>
        </a:p>
        <a:p>
          <a:r>
            <a:rPr lang="en-US" sz="1100" baseline="0"/>
            <a:t>Phương án 2: mức nhảy bậc = (mức lương thị trường bậc cao nhất - lương thị trườn bậc thấp nhất)/ số khoảng bậc</a:t>
          </a:r>
          <a:endParaRPr lang="vi-VN"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0</xdr:row>
      <xdr:rowOff>104773</xdr:rowOff>
    </xdr:from>
    <xdr:to>
      <xdr:col>9</xdr:col>
      <xdr:colOff>447675</xdr:colOff>
      <xdr:row>85</xdr:row>
      <xdr:rowOff>114299</xdr:rowOff>
    </xdr:to>
    <xdr:sp macro="" textlink="">
      <xdr:nvSpPr>
        <xdr:cNvPr id="2" name="TextBox 1"/>
        <xdr:cNvSpPr txBox="1"/>
      </xdr:nvSpPr>
      <xdr:spPr>
        <a:xfrm>
          <a:off x="123825" y="104773"/>
          <a:ext cx="5878830" cy="15554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vi-VN" b="1">
              <a:effectLst/>
            </a:rPr>
            <a:t>Bạn có nhiệm vụ là CEO/ HRM/ CHRO nhưng bạn băn khoăn những câu hỏi dưới đây?</a:t>
          </a:r>
          <a:endParaRPr lang="en-US" b="1">
            <a:effectLst/>
          </a:endParaRPr>
        </a:p>
        <a:p>
          <a:endParaRPr lang="vi-VN">
            <a:effectLst/>
          </a:endParaRPr>
        </a:p>
        <a:p>
          <a:r>
            <a:rPr lang="vi-VN">
              <a:effectLst/>
            </a:rPr>
            <a:t>Đã bao giờ bạn gặp bài toán này: (1) "Công ty em là công ty hoạt động trong lĩnh vực Chăm sóc khách hàng, hiện có khoảng 500 nhân viên. Định hướng công ty sẽ phát triển nhân sự tăng gấp đôi hoặc hơn nữa.</a:t>
          </a:r>
          <a:endParaRPr lang="en-US">
            <a:effectLst/>
          </a:endParaRPr>
        </a:p>
        <a:p>
          <a:endParaRPr lang="vi-VN">
            <a:effectLst/>
          </a:endParaRPr>
        </a:p>
        <a:p>
          <a:r>
            <a:rPr lang="vi-VN">
              <a:effectLst/>
            </a:rPr>
            <a:t>Anh, chị có tài liệu, kinh nghiệm về định biên nhân sự khối văn phòng, có thể giúp em được không ạ? Với số lượng nhân sự như vậy thì back office (HCNS, QC, CS &amp; A, kế toán, pháp chế, …) cần tăng bao nhiêu nhân sự để đảm bảo hiệu quả công việc. Hoặc cơ cấu nhân sự khối văn phòng như thế nào là tốt nhất ạ?"</a:t>
          </a:r>
          <a:endParaRPr lang="en-US">
            <a:effectLst/>
          </a:endParaRPr>
        </a:p>
        <a:p>
          <a:endParaRPr lang="vi-VN">
            <a:effectLst/>
          </a:endParaRPr>
        </a:p>
        <a:p>
          <a:r>
            <a:rPr lang="vi-VN">
              <a:effectLst/>
            </a:rPr>
            <a:t>Câu hỏi ngắn về định biên nhưng lời giải lại nằm trong tổng thể lớn. </a:t>
          </a:r>
        </a:p>
        <a:p>
          <a:r>
            <a:rPr lang="vi-VN">
              <a:effectLst/>
            </a:rPr>
            <a:t>Một câu hỏi tương tự nhưng góc nhìn khác: (2) "Công ty quy mô nhỏ với lao động khoảng 30-40 người. Công ty mình có các bộ phận như sau:</a:t>
          </a:r>
        </a:p>
        <a:p>
          <a:r>
            <a:rPr lang="vi-VN">
              <a:effectLst/>
            </a:rPr>
            <a:t>- Kế toán: Kế toán nội bộ, kế toán thuế, ngân hàng, và một kế toán trưởng</a:t>
          </a:r>
        </a:p>
        <a:p>
          <a:r>
            <a:rPr lang="vi-VN">
              <a:effectLst/>
            </a:rPr>
            <a:t>- Mua hàng: Bao gồm bộ phận mua hàng trong nước và quốc tế</a:t>
          </a:r>
        </a:p>
        <a:p>
          <a:r>
            <a:rPr lang="vi-VN">
              <a:effectLst/>
            </a:rPr>
            <a:t>- Nhân sự: Hiện tại thì có một mình mình làm</a:t>
          </a:r>
        </a:p>
        <a:p>
          <a:r>
            <a:rPr lang="vi-VN">
              <a:effectLst/>
            </a:rPr>
            <a:t>Kho: kế toán kho kiêm thủ kho</a:t>
          </a:r>
        </a:p>
        <a:p>
          <a:r>
            <a:rPr lang="vi-VN">
              <a:effectLst/>
            </a:rPr>
            <a:t>- Kỹ thuật: admin Kỹ thuật, trưởng bộ phận và kỹ thuật viên</a:t>
          </a:r>
        </a:p>
        <a:p>
          <a:r>
            <a:rPr lang="vi-VN">
              <a:effectLst/>
            </a:rPr>
            <a:t>- Đội ngũ kinh doanh</a:t>
          </a:r>
          <a:endParaRPr lang="en-US">
            <a:effectLst/>
          </a:endParaRPr>
        </a:p>
        <a:p>
          <a:endParaRPr lang="vi-VN">
            <a:effectLst/>
          </a:endParaRPr>
        </a:p>
        <a:p>
          <a:r>
            <a:rPr lang="vi-VN">
              <a:effectLst/>
            </a:rPr>
            <a:t>Mọi người cho mình biết để làm một hồ sơ đề xuất tăng lương mình cần chuẩn bị những j?</a:t>
          </a:r>
        </a:p>
        <a:p>
          <a:r>
            <a:rPr lang="vi-VN">
              <a:effectLst/>
            </a:rPr>
            <a:t>Làm sao để xây dựng khung bậc lương đánh giá đúng năng lực và chế độ tốt đủ giữ chân người lao động?"</a:t>
          </a:r>
          <a:endParaRPr lang="en-US">
            <a:effectLst/>
          </a:endParaRPr>
        </a:p>
        <a:p>
          <a:endParaRPr lang="vi-VN">
            <a:effectLst/>
          </a:endParaRPr>
        </a:p>
        <a:p>
          <a:r>
            <a:rPr lang="vi-VN">
              <a:effectLst/>
            </a:rPr>
            <a:t>Câu hỏi này là về xây thang lương và chính sách lương.</a:t>
          </a:r>
          <a:endParaRPr lang="en-US">
            <a:effectLst/>
          </a:endParaRPr>
        </a:p>
        <a:p>
          <a:endParaRPr lang="vi-VN">
            <a:effectLst/>
          </a:endParaRPr>
        </a:p>
        <a:p>
          <a:r>
            <a:rPr lang="vi-VN">
              <a:effectLst/>
            </a:rPr>
            <a:t>Để giải bài toán (1) cần giải (2). Để giải (2) lại phải đi giải tiếp về cơ cấu... Nói chung là khá nhiều. Những công việc này là xây dựng hệ thống quản trị nhân sự. Cái lõi chính là hệ thống lương 3P. ĐÂY LÀ BÀI TOÁN NHỮNG AI CÓ NHIỆM VỤ LÀ HRM/ CHRO CẦN PHẢI GIẢI.</a:t>
          </a:r>
          <a:endParaRPr lang="en-US">
            <a:effectLst/>
          </a:endParaRPr>
        </a:p>
        <a:p>
          <a:endParaRPr lang="vi-VN">
            <a:effectLst/>
          </a:endParaRPr>
        </a:p>
        <a:p>
          <a:r>
            <a:rPr lang="vi-VN">
              <a:effectLst/>
            </a:rPr>
            <a:t>Nếu gặp các bài toán tương tự, thân mời Anh chị em cùng tham gia Khóa học “3ps – Kỹ thuật triển khai và xây dựng hệ thống lương” – p13 online</a:t>
          </a:r>
          <a:endParaRPr lang="en-US">
            <a:effectLst/>
          </a:endParaRPr>
        </a:p>
        <a:p>
          <a:endParaRPr lang="vi-VN">
            <a:effectLst/>
          </a:endParaRPr>
        </a:p>
        <a:p>
          <a:r>
            <a:rPr lang="vi-VN">
              <a:effectLst/>
            </a:rPr>
            <a:t>Lớp sẽ học theo phương pháp “TỪNG BƯỚC MỘT”: Phù hợp với khả năng từng người. Nội dung khóa học bao gồm lý thuyết và hướng dẫn thực hành Hệ thống lương 3P trên file mẫu theo mô hình học viên tự chọn. Tham gia lớp học sẽ giống như được tham gia các buổi tư vấn của HLV. Điểm nữa là khi tình huống diễn ra, HLV sẽ dừng tình huống và chia sẻ lý thuyết cũng như kinh nghiệm tại sao lại làm vậy.</a:t>
          </a:r>
          <a:endParaRPr lang="en-US">
            <a:effectLst/>
          </a:endParaRPr>
        </a:p>
        <a:p>
          <a:endParaRPr lang="vi-VN">
            <a:effectLst/>
          </a:endParaRPr>
        </a:p>
        <a:p>
          <a:r>
            <a:rPr lang="vi-VN">
              <a:effectLst/>
            </a:rPr>
            <a:t>I. Thông tin về khóa học: </a:t>
          </a:r>
        </a:p>
        <a:p>
          <a:r>
            <a:rPr lang="vi-VN">
              <a:effectLst/>
            </a:rPr>
            <a:t>- Chi tiết: </a:t>
          </a:r>
          <a:r>
            <a:rPr lang="vi-VN">
              <a:effectLst/>
              <a:hlinkClick xmlns:r="http://schemas.openxmlformats.org/officeDocument/2006/relationships" r:id=""/>
            </a:rPr>
            <a:t>http://daotaonhansu.net/3ps-ky-thuat-trien-khai-va-xay-dung/</a:t>
          </a:r>
          <a:endParaRPr lang="vi-VN">
            <a:effectLst/>
          </a:endParaRPr>
        </a:p>
        <a:p>
          <a:r>
            <a:rPr lang="vi-VN">
              <a:effectLst/>
            </a:rPr>
            <a:t>– Thời lượng: 22 buổi online trên phần mềm Zoom</a:t>
          </a:r>
        </a:p>
        <a:p>
          <a:r>
            <a:rPr lang="vi-VN">
              <a:effectLst/>
            </a:rPr>
            <a:t>– Thời gian: 19h15 – 21h15. Tối thứ 4 và thứ 6 hàng tuần.</a:t>
          </a:r>
        </a:p>
        <a:p>
          <a:endParaRPr lang="vi-VN">
            <a:effectLst/>
          </a:endParaRPr>
        </a:p>
        <a:p>
          <a:r>
            <a:rPr lang="vi-VN">
              <a:effectLst/>
            </a:rPr>
            <a:t>HLV: Th.s Nguyễn Hùng Cường - Chuyên gia tư vấn tái tạo Hệ thống QTNS/Admin Group HrShare/ Giám đốc Công ty TNHH Quản trị tri thức Nhân sự KC24 (</a:t>
          </a:r>
          <a:r>
            <a:rPr lang="vi-VN">
              <a:effectLst/>
              <a:hlinkClick xmlns:r="http://schemas.openxmlformats.org/officeDocument/2006/relationships" r:id=""/>
            </a:rPr>
            <a:t>https://blognhansu.net.vn/gioi-thieu</a:t>
          </a:r>
          <a:r>
            <a:rPr lang="vi-VN">
              <a:effectLst/>
            </a:rPr>
            <a:t>)</a:t>
          </a:r>
          <a:endParaRPr lang="en-US">
            <a:effectLst/>
          </a:endParaRPr>
        </a:p>
        <a:p>
          <a:endParaRPr lang="vi-VN">
            <a:effectLst/>
          </a:endParaRPr>
        </a:p>
        <a:p>
          <a:r>
            <a:rPr lang="vi-VN">
              <a:effectLst/>
            </a:rPr>
            <a:t>Điểm đặc biệt của lớp:</a:t>
          </a:r>
        </a:p>
        <a:p>
          <a:r>
            <a:rPr lang="vi-VN">
              <a:effectLst/>
            </a:rPr>
            <a:t>- Học viên thực hành xây dựng và triển khai hệ thống lương 3P trên tình huống công ty giả định do học viên đóng vai CEO lựa chọn.</a:t>
          </a:r>
        </a:p>
        <a:p>
          <a:r>
            <a:rPr lang="vi-VN">
              <a:effectLst/>
            </a:rPr>
            <a:t>- Học viên sẽ được học lại qua video quay trực tiếp miễn phí.</a:t>
          </a:r>
        </a:p>
        <a:p>
          <a:r>
            <a:rPr lang="vi-VN">
              <a:effectLst/>
            </a:rPr>
            <a:t>- Học viên sẽ nhận được tài liệu, biểu mẫu, file kết quả thực hành - sản phẩm sau từng buổi học</a:t>
          </a:r>
        </a:p>
        <a:p>
          <a:r>
            <a:rPr lang="vi-VN">
              <a:effectLst/>
            </a:rPr>
            <a:t>- Hỗ trợ triển khai thực tế. Nếu anh chị em triển khai thực tế của doanh nghiệp mình, HLV hoặc các đồng đội sẽ đến hỗ trợ (miễn phí) giúp anh chị triển khai hoàn thành xong 1 bộ phận để chúng ta có đà tiếp tục triển khai các bộ phận sau.</a:t>
          </a:r>
        </a:p>
        <a:p>
          <a:r>
            <a:rPr lang="vi-VN">
              <a:effectLst/>
            </a:rPr>
            <a:t>- Chứng chỉ sẽ được cấp nếu anh chị hoàn thành các sản phẩm như ở lớp đã học trên mô hình công ty giả định của anh chị.</a:t>
          </a:r>
          <a:endParaRPr lang="en-US">
            <a:effectLst/>
          </a:endParaRPr>
        </a:p>
        <a:p>
          <a:endParaRPr lang="vi-VN">
            <a:effectLst/>
          </a:endParaRPr>
        </a:p>
        <a:p>
          <a:r>
            <a:rPr lang="vi-VN">
              <a:effectLst/>
            </a:rPr>
            <a:t>II. Link đăng ký online: </a:t>
          </a:r>
          <a:r>
            <a:rPr lang="vi-VN">
              <a:effectLst/>
              <a:hlinkClick xmlns:r="http://schemas.openxmlformats.org/officeDocument/2006/relationships" r:id=""/>
            </a:rPr>
            <a:t>https://bit.ly/3aGq5SS</a:t>
          </a:r>
          <a:endParaRPr lang="vi-VN">
            <a:effectLst/>
          </a:endParaRPr>
        </a:p>
        <a:p>
          <a:r>
            <a:rPr lang="vi-VN">
              <a:effectLst/>
            </a:rPr>
            <a:t>- Đăng ký trực tiếp:</a:t>
          </a:r>
        </a:p>
        <a:p>
          <a:r>
            <a:rPr lang="vi-VN">
              <a:effectLst/>
            </a:rPr>
            <a:t>Ms. Đỗ Ngọc Mai - Thành viên BQT HrShare | Phụ trách Chăm sóc Cộng đồng – Hotline: 0838.833.616 - Zalo: 036.9904.004 - maidn.kc24@gmail.com</a:t>
          </a:r>
        </a:p>
        <a:p>
          <a:r>
            <a:rPr lang="vi-VN">
              <a:effectLst/>
            </a:rPr>
            <a:t>Ms. Thu - Thành viên HrShare | Phụ trách Chăm sóc Cộng đồng – Hotline: 0838.833.616 - Zalo: 096.9913.627 – thuvt.kc24@gmail.com</a:t>
          </a:r>
          <a:endParaRPr lang="en-US">
            <a:effectLst/>
          </a:endParaRPr>
        </a:p>
        <a:p>
          <a:endParaRPr lang="vi-VN">
            <a:effectLst/>
          </a:endParaRPr>
        </a:p>
        <a:p>
          <a:r>
            <a:rPr lang="vi-VN">
              <a:effectLst/>
            </a:rPr>
            <a:t>III. Sản phẩm có được sau khóa học:</a:t>
          </a:r>
        </a:p>
        <a:p>
          <a:r>
            <a:rPr lang="vi-VN">
              <a:effectLst/>
            </a:rPr>
            <a:t>1. Bản đồ chiến lược</a:t>
          </a:r>
        </a:p>
        <a:p>
          <a:r>
            <a:rPr lang="vi-VN">
              <a:effectLst/>
            </a:rPr>
            <a:t>2. Cơ cấu tổ chức:</a:t>
          </a:r>
        </a:p>
        <a:p>
          <a:r>
            <a:rPr lang="vi-VN">
              <a:effectLst/>
            </a:rPr>
            <a:t>– Sơ đồ tổ chức,</a:t>
          </a:r>
        </a:p>
        <a:p>
          <a:r>
            <a:rPr lang="vi-VN">
              <a:effectLst/>
            </a:rPr>
            <a:t>– Ma trận chứng năng,</a:t>
          </a:r>
        </a:p>
        <a:p>
          <a:r>
            <a:rPr lang="vi-VN">
              <a:effectLst/>
            </a:rPr>
            <a:t>– Ma trận phối hợp,</a:t>
          </a:r>
        </a:p>
        <a:p>
          <a:r>
            <a:rPr lang="vi-VN">
              <a:effectLst/>
            </a:rPr>
            <a:t>– Cơ cấu chức năng của 1 bộ phận,</a:t>
          </a:r>
        </a:p>
        <a:p>
          <a:r>
            <a:rPr lang="vi-VN">
              <a:effectLst/>
            </a:rPr>
            <a:t>– Mô tả công việc của 1 vị trí Trưởng phòng,</a:t>
          </a:r>
        </a:p>
        <a:p>
          <a:r>
            <a:rPr lang="vi-VN">
              <a:effectLst/>
            </a:rPr>
            <a:t>– Mô tả công việc của 1 vị trí Nhân viên</a:t>
          </a:r>
        </a:p>
        <a:p>
          <a:r>
            <a:rPr lang="vi-VN">
              <a:effectLst/>
            </a:rPr>
            <a:t>2. Hệ thống đánh giá giá trị công việc:</a:t>
          </a:r>
        </a:p>
        <a:p>
          <a:r>
            <a:rPr lang="vi-VN">
              <a:effectLst/>
            </a:rPr>
            <a:t>– Bảng điểm giá trị công việc</a:t>
          </a:r>
        </a:p>
        <a:p>
          <a:r>
            <a:rPr lang="vi-VN">
              <a:effectLst/>
            </a:rPr>
            <a:t>– Thang lương</a:t>
          </a:r>
        </a:p>
        <a:p>
          <a:r>
            <a:rPr lang="vi-VN">
              <a:effectLst/>
            </a:rPr>
            <a:t>3. Hệ thống quản trị hiệu suất:</a:t>
          </a:r>
        </a:p>
        <a:p>
          <a:r>
            <a:rPr lang="vi-VN">
              <a:effectLst/>
            </a:rPr>
            <a:t>– KPI của CEO/ BSC</a:t>
          </a:r>
        </a:p>
        <a:p>
          <a:r>
            <a:rPr lang="vi-VN">
              <a:effectLst/>
            </a:rPr>
            <a:t>– KPI của trưởng bộ phận : 1 phòng</a:t>
          </a:r>
        </a:p>
        <a:p>
          <a:r>
            <a:rPr lang="vi-VN">
              <a:effectLst/>
            </a:rPr>
            <a:t>– KPI của 1 vị trí nhân viên bất kỳ</a:t>
          </a:r>
        </a:p>
        <a:p>
          <a:r>
            <a:rPr lang="vi-VN">
              <a:effectLst/>
            </a:rPr>
            <a:t>– Chính sách thúc đẩy KPI</a:t>
          </a:r>
        </a:p>
        <a:p>
          <a:r>
            <a:rPr lang="vi-VN">
              <a:effectLst/>
            </a:rPr>
            <a:t>4. Hệ thống quản trị năng lực:</a:t>
          </a:r>
        </a:p>
        <a:p>
          <a:r>
            <a:rPr lang="vi-VN">
              <a:effectLst/>
            </a:rPr>
            <a:t>– Bảng định nghĩa giá trị cốt lõi</a:t>
          </a:r>
        </a:p>
        <a:p>
          <a:r>
            <a:rPr lang="vi-VN">
              <a:effectLst/>
            </a:rPr>
            <a:t>– Khung năng lực chiến lược</a:t>
          </a:r>
        </a:p>
        <a:p>
          <a:r>
            <a:rPr lang="vi-VN">
              <a:effectLst/>
            </a:rPr>
            <a:t>– Khung năng lực của 1 vị trí trưởng phòng</a:t>
          </a:r>
        </a:p>
        <a:p>
          <a:r>
            <a:rPr lang="vi-VN">
              <a:effectLst/>
            </a:rPr>
            <a:t>– Khung năng lực của 1 vị trí Nhân viên</a:t>
          </a:r>
        </a:p>
        <a:p>
          <a:r>
            <a:rPr lang="vi-VN">
              <a:effectLst/>
            </a:rPr>
            <a:t>5. Hệ thống đãi ngộ:</a:t>
          </a:r>
        </a:p>
        <a:p>
          <a:r>
            <a:rPr lang="vi-VN">
              <a:effectLst/>
            </a:rPr>
            <a:t>– Chính sách lương 3P</a:t>
          </a:r>
          <a:endParaRPr lang="en-US">
            <a:effectLst/>
          </a:endParaRPr>
        </a:p>
        <a:p>
          <a:endParaRPr lang="vi-VN">
            <a:effectLst/>
          </a:endParaRPr>
        </a:p>
        <a:p>
          <a:r>
            <a:rPr lang="vi-VN">
              <a:effectLst/>
            </a:rPr>
            <a:t>GSA</a:t>
          </a:r>
        </a:p>
        <a:p>
          <a:endParaRPr lang="vi-VN"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123264</xdr:colOff>
      <xdr:row>3</xdr:row>
      <xdr:rowOff>100853</xdr:rowOff>
    </xdr:from>
    <xdr:to>
      <xdr:col>12</xdr:col>
      <xdr:colOff>403411</xdr:colOff>
      <xdr:row>11</xdr:row>
      <xdr:rowOff>44824</xdr:rowOff>
    </xdr:to>
    <xdr:sp macro="" textlink="">
      <xdr:nvSpPr>
        <xdr:cNvPr id="2" name="TextBox 1"/>
        <xdr:cNvSpPr txBox="1"/>
      </xdr:nvSpPr>
      <xdr:spPr>
        <a:xfrm>
          <a:off x="8345244" y="672353"/>
          <a:ext cx="4600687" cy="42949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effectLst/>
              <a:latin typeface="Times New Roman" pitchFamily="18" charset="0"/>
              <a:cs typeface="Times New Roman" pitchFamily="18" charset="0"/>
            </a:rPr>
            <a:t>Tóm</a:t>
          </a:r>
          <a:r>
            <a:rPr lang="en-US" baseline="0">
              <a:effectLst/>
              <a:latin typeface="Times New Roman" pitchFamily="18" charset="0"/>
              <a:cs typeface="Times New Roman" pitchFamily="18" charset="0"/>
            </a:rPr>
            <a:t> tắt:</a:t>
          </a:r>
          <a:r>
            <a:rPr lang="en-US">
              <a:effectLst/>
              <a:latin typeface="Times New Roman" pitchFamily="18" charset="0"/>
              <a:cs typeface="Times New Roman" pitchFamily="18" charset="0"/>
            </a:rPr>
            <a:t/>
          </a:r>
          <a:br>
            <a:rPr lang="en-US">
              <a:effectLst/>
              <a:latin typeface="Times New Roman" pitchFamily="18" charset="0"/>
              <a:cs typeface="Times New Roman" pitchFamily="18" charset="0"/>
            </a:rPr>
          </a:br>
          <a:r>
            <a:rPr lang="en-US">
              <a:effectLst/>
              <a:latin typeface="Times New Roman" pitchFamily="18" charset="0"/>
              <a:cs typeface="Times New Roman" pitchFamily="18" charset="0"/>
            </a:rPr>
            <a:t/>
          </a:r>
          <a:br>
            <a:rPr lang="en-US">
              <a:effectLst/>
              <a:latin typeface="Times New Roman" pitchFamily="18" charset="0"/>
              <a:cs typeface="Times New Roman" pitchFamily="18" charset="0"/>
            </a:rPr>
          </a:br>
          <a:r>
            <a:rPr lang="vi-VN">
              <a:effectLst/>
              <a:latin typeface="Times New Roman" pitchFamily="18" charset="0"/>
              <a:cs typeface="Times New Roman" pitchFamily="18" charset="0"/>
            </a:rPr>
            <a:t>Lớp </a:t>
          </a:r>
          <a:r>
            <a:rPr lang="vi-VN">
              <a:effectLst/>
              <a:latin typeface="Times New Roman" pitchFamily="18" charset="0"/>
              <a:cs typeface="Times New Roman" pitchFamily="18" charset="0"/>
              <a:hlinkClick xmlns:r="http://schemas.openxmlformats.org/officeDocument/2006/relationships" r:id=""/>
            </a:rPr>
            <a:t>3Ps - Kỹ thuật triển khai và xây dựng hệ thống lương</a:t>
          </a:r>
          <a:r>
            <a:rPr lang="vi-VN">
              <a:effectLst/>
              <a:latin typeface="Times New Roman" pitchFamily="18" charset="0"/>
              <a:cs typeface="Times New Roman" pitchFamily="18" charset="0"/>
            </a:rPr>
            <a:t> được mình phát triển theo mô hình chọn 1 học viên đóng vai CEO rồi sau đó sẽ thực hành theo sự dẫn dắt của HLV. Tức là HLV sẽ đặt câu hỏi và CEO trả lời. Cứ vậy sẽ ra được sản phẩm QTNS của thượng tầng. Các sản phẩm bao gồm:</a:t>
          </a:r>
        </a:p>
        <a:p>
          <a:r>
            <a:rPr lang="vi-VN">
              <a:effectLst/>
              <a:latin typeface="Times New Roman" pitchFamily="18" charset="0"/>
              <a:cs typeface="Times New Roman" pitchFamily="18" charset="0"/>
            </a:rPr>
            <a:t>- Bản đồ chiến lược</a:t>
          </a:r>
        </a:p>
        <a:p>
          <a:r>
            <a:rPr lang="vi-VN">
              <a:effectLst/>
              <a:latin typeface="Times New Roman" pitchFamily="18" charset="0"/>
              <a:cs typeface="Times New Roman" pitchFamily="18" charset="0"/>
            </a:rPr>
            <a:t>- Sơ đồ tổ chức</a:t>
          </a:r>
        </a:p>
        <a:p>
          <a:r>
            <a:rPr lang="vi-VN">
              <a:effectLst/>
              <a:latin typeface="Times New Roman" pitchFamily="18" charset="0"/>
              <a:cs typeface="Times New Roman" pitchFamily="18" charset="0"/>
            </a:rPr>
            <a:t>- Ma trận phân quyền</a:t>
          </a:r>
        </a:p>
        <a:p>
          <a:r>
            <a:rPr lang="vi-VN">
              <a:effectLst/>
              <a:latin typeface="Times New Roman" pitchFamily="18" charset="0"/>
              <a:cs typeface="Times New Roman" pitchFamily="18" charset="0"/>
            </a:rPr>
            <a:t>- BSC (Bộ chỉ tiêu thực thi chiến lược)</a:t>
          </a:r>
        </a:p>
        <a:p>
          <a:r>
            <a:rPr lang="vi-VN">
              <a:effectLst/>
              <a:latin typeface="Times New Roman" pitchFamily="18" charset="0"/>
              <a:cs typeface="Times New Roman" pitchFamily="18" charset="0"/>
            </a:rPr>
            <a:t>- Khung năng lực thực thi chiến lược</a:t>
          </a:r>
        </a:p>
        <a:p>
          <a:r>
            <a:rPr lang="vi-VN">
              <a:effectLst/>
              <a:latin typeface="Times New Roman" pitchFamily="18" charset="0"/>
              <a:cs typeface="Times New Roman" pitchFamily="18" charset="0"/>
            </a:rPr>
            <a:t>- Bản hoạch định lộ trình phát triển (bậc lương, năng lực, kpi, quản lý)</a:t>
          </a:r>
        </a:p>
        <a:p>
          <a:r>
            <a:rPr lang="vi-VN">
              <a:effectLst/>
              <a:latin typeface="Times New Roman" pitchFamily="18" charset="0"/>
              <a:cs typeface="Times New Roman" pitchFamily="18" charset="0"/>
            </a:rPr>
            <a:t>- Thang lương P1 + P2</a:t>
          </a:r>
        </a:p>
        <a:p>
          <a:r>
            <a:rPr lang="vi-VN">
              <a:effectLst/>
              <a:latin typeface="Times New Roman" pitchFamily="18" charset="0"/>
              <a:cs typeface="Times New Roman" pitchFamily="18" charset="0"/>
            </a:rPr>
            <a:t>- Chính sách lương, đánh giá, đào tạo.</a:t>
          </a:r>
          <a:r>
            <a:rPr lang="en-US">
              <a:effectLst/>
              <a:latin typeface="Times New Roman" pitchFamily="18" charset="0"/>
              <a:cs typeface="Times New Roman" pitchFamily="18" charset="0"/>
            </a:rPr>
            <a:t/>
          </a:r>
          <a:br>
            <a:rPr lang="en-US">
              <a:effectLst/>
              <a:latin typeface="Times New Roman" pitchFamily="18" charset="0"/>
              <a:cs typeface="Times New Roman" pitchFamily="18" charset="0"/>
            </a:rPr>
          </a:br>
          <a:endParaRPr lang="vi-VN">
            <a:effectLst/>
            <a:latin typeface="Times New Roman" pitchFamily="18" charset="0"/>
            <a:cs typeface="Times New Roman" pitchFamily="18" charset="0"/>
          </a:endParaRPr>
        </a:p>
        <a:p>
          <a:r>
            <a:rPr lang="vi-VN">
              <a:effectLst/>
              <a:latin typeface="Times New Roman" pitchFamily="18" charset="0"/>
              <a:cs typeface="Times New Roman" pitchFamily="18" charset="0"/>
            </a:rPr>
            <a:t>Sau đó, khi đi xuống hạ tầng, lớp sẽ lấy 1 phòng ban làm ví dụ và tuyển 1 học viên khác làm quản lý. Rồi cũng như trên, học viên sẽ trả lời câu hỏi của HLV để ra các sản phẩm của phòng. Các sản phẩm cũng tương tự như trên nhưng ở cấp phòng, cụ thể:</a:t>
          </a:r>
        </a:p>
        <a:p>
          <a:r>
            <a:rPr lang="vi-VN">
              <a:effectLst/>
              <a:latin typeface="Times New Roman" pitchFamily="18" charset="0"/>
              <a:cs typeface="Times New Roman" pitchFamily="18" charset="0"/>
            </a:rPr>
            <a:t>- Sơ đồ tổ chức phòng</a:t>
          </a:r>
        </a:p>
        <a:p>
          <a:r>
            <a:rPr lang="vi-VN">
              <a:effectLst/>
              <a:latin typeface="Times New Roman" pitchFamily="18" charset="0"/>
              <a:cs typeface="Times New Roman" pitchFamily="18" charset="0"/>
            </a:rPr>
            <a:t>- Mô tả công việc</a:t>
          </a:r>
        </a:p>
        <a:p>
          <a:r>
            <a:rPr lang="vi-VN">
              <a:effectLst/>
              <a:latin typeface="Times New Roman" pitchFamily="18" charset="0"/>
              <a:cs typeface="Times New Roman" pitchFamily="18" charset="0"/>
            </a:rPr>
            <a:t>- Kpi vị trí</a:t>
          </a:r>
        </a:p>
        <a:p>
          <a:r>
            <a:rPr lang="vi-VN">
              <a:effectLst/>
              <a:latin typeface="Times New Roman" pitchFamily="18" charset="0"/>
              <a:cs typeface="Times New Roman" pitchFamily="18" charset="0"/>
            </a:rPr>
            <a:t>- Khung năng lực vị trí</a:t>
          </a:r>
        </a:p>
        <a:p>
          <a:r>
            <a:rPr lang="vi-VN">
              <a:effectLst/>
              <a:latin typeface="Times New Roman" pitchFamily="18" charset="0"/>
              <a:cs typeface="Times New Roman" pitchFamily="18" charset="0"/>
            </a:rPr>
            <a:t>- Chính sách lương 3P cho phòng</a:t>
          </a:r>
        </a:p>
        <a:p>
          <a:r>
            <a:rPr lang="vi-VN">
              <a:effectLst/>
              <a:latin typeface="Times New Roman" pitchFamily="18" charset="0"/>
              <a:cs typeface="Times New Roman" pitchFamily="18" charset="0"/>
            </a:rPr>
            <a:t>Ai mà chịu khó thực hành, bao ra sản phẩm như trên. Lớp đc thiết kế tuần 2 buổi để học viên có thể về thực hành ở công ty rồi sau đó đến lớp trao đổi.</a:t>
          </a:r>
        </a:p>
        <a:p>
          <a:endParaRPr lang="vi-VN" sz="1100">
            <a:latin typeface="Times New Roman" pitchFamily="18" charset="0"/>
            <a:cs typeface="Times New Roman"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974148</xdr:colOff>
      <xdr:row>8</xdr:row>
      <xdr:rowOff>0</xdr:rowOff>
    </xdr:from>
    <xdr:to>
      <xdr:col>7</xdr:col>
      <xdr:colOff>974148</xdr:colOff>
      <xdr:row>8</xdr:row>
      <xdr:rowOff>119063</xdr:rowOff>
    </xdr:to>
    <xdr:cxnSp macro="">
      <xdr:nvCxnSpPr>
        <xdr:cNvPr id="2" name="Straight Arrow Connector 1"/>
        <xdr:cNvCxnSpPr/>
      </xdr:nvCxnSpPr>
      <xdr:spPr>
        <a:xfrm>
          <a:off x="5972868" y="2072640"/>
          <a:ext cx="0" cy="1190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1482869</xdr:colOff>
      <xdr:row>7</xdr:row>
      <xdr:rowOff>281421</xdr:rowOff>
    </xdr:from>
    <xdr:to>
      <xdr:col>0</xdr:col>
      <xdr:colOff>1482869</xdr:colOff>
      <xdr:row>7</xdr:row>
      <xdr:rowOff>281421</xdr:rowOff>
    </xdr:to>
    <xdr:cxnSp macro="">
      <xdr:nvCxnSpPr>
        <xdr:cNvPr id="3" name="Straight Arrow Connector 2"/>
        <xdr:cNvCxnSpPr/>
      </xdr:nvCxnSpPr>
      <xdr:spPr>
        <a:xfrm>
          <a:off x="1482869" y="180542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1104035</xdr:colOff>
      <xdr:row>6</xdr:row>
      <xdr:rowOff>43296</xdr:rowOff>
    </xdr:from>
    <xdr:to>
      <xdr:col>7</xdr:col>
      <xdr:colOff>1104035</xdr:colOff>
      <xdr:row>7</xdr:row>
      <xdr:rowOff>0</xdr:rowOff>
    </xdr:to>
    <xdr:cxnSp macro="">
      <xdr:nvCxnSpPr>
        <xdr:cNvPr id="4" name="Straight Arrow Connector 3"/>
        <xdr:cNvCxnSpPr/>
      </xdr:nvCxnSpPr>
      <xdr:spPr>
        <a:xfrm>
          <a:off x="6102755" y="1384416"/>
          <a:ext cx="0" cy="1395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795336</xdr:colOff>
      <xdr:row>8</xdr:row>
      <xdr:rowOff>4763</xdr:rowOff>
    </xdr:from>
    <xdr:to>
      <xdr:col>9</xdr:col>
      <xdr:colOff>795336</xdr:colOff>
      <xdr:row>11</xdr:row>
      <xdr:rowOff>10824</xdr:rowOff>
    </xdr:to>
    <xdr:cxnSp macro="">
      <xdr:nvCxnSpPr>
        <xdr:cNvPr id="5" name="Straight Arrow Connector 4"/>
        <xdr:cNvCxnSpPr/>
      </xdr:nvCxnSpPr>
      <xdr:spPr>
        <a:xfrm>
          <a:off x="8118156" y="2077403"/>
          <a:ext cx="0" cy="7375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757670</xdr:colOff>
      <xdr:row>8</xdr:row>
      <xdr:rowOff>86591</xdr:rowOff>
    </xdr:from>
    <xdr:to>
      <xdr:col>5</xdr:col>
      <xdr:colOff>757670</xdr:colOff>
      <xdr:row>10</xdr:row>
      <xdr:rowOff>108238</xdr:rowOff>
    </xdr:to>
    <xdr:cxnSp macro="">
      <xdr:nvCxnSpPr>
        <xdr:cNvPr id="6" name="Straight Arrow Connector 5"/>
        <xdr:cNvCxnSpPr/>
      </xdr:nvCxnSpPr>
      <xdr:spPr>
        <a:xfrm>
          <a:off x="4201910" y="2159231"/>
          <a:ext cx="0" cy="5702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757670</xdr:colOff>
      <xdr:row>12</xdr:row>
      <xdr:rowOff>32471</xdr:rowOff>
    </xdr:from>
    <xdr:to>
      <xdr:col>5</xdr:col>
      <xdr:colOff>757670</xdr:colOff>
      <xdr:row>14</xdr:row>
      <xdr:rowOff>140710</xdr:rowOff>
    </xdr:to>
    <xdr:cxnSp macro="">
      <xdr:nvCxnSpPr>
        <xdr:cNvPr id="7" name="Straight Arrow Connector 6"/>
        <xdr:cNvCxnSpPr/>
      </xdr:nvCxnSpPr>
      <xdr:spPr>
        <a:xfrm>
          <a:off x="4201910" y="3202391"/>
          <a:ext cx="0" cy="8397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736022</xdr:colOff>
      <xdr:row>16</xdr:row>
      <xdr:rowOff>32471</xdr:rowOff>
    </xdr:from>
    <xdr:to>
      <xdr:col>5</xdr:col>
      <xdr:colOff>736022</xdr:colOff>
      <xdr:row>16</xdr:row>
      <xdr:rowOff>140710</xdr:rowOff>
    </xdr:to>
    <xdr:cxnSp macro="">
      <xdr:nvCxnSpPr>
        <xdr:cNvPr id="8" name="Straight Arrow Connector 7"/>
        <xdr:cNvCxnSpPr/>
      </xdr:nvCxnSpPr>
      <xdr:spPr>
        <a:xfrm>
          <a:off x="4180262" y="4665431"/>
          <a:ext cx="0" cy="1082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746846</xdr:colOff>
      <xdr:row>18</xdr:row>
      <xdr:rowOff>21647</xdr:rowOff>
    </xdr:from>
    <xdr:to>
      <xdr:col>5</xdr:col>
      <xdr:colOff>746846</xdr:colOff>
      <xdr:row>19</xdr:row>
      <xdr:rowOff>0</xdr:rowOff>
    </xdr:to>
    <xdr:cxnSp macro="">
      <xdr:nvCxnSpPr>
        <xdr:cNvPr id="9" name="Straight Arrow Connector 8"/>
        <xdr:cNvCxnSpPr/>
      </xdr:nvCxnSpPr>
      <xdr:spPr>
        <a:xfrm>
          <a:off x="4191086" y="5386127"/>
          <a:ext cx="0" cy="1612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1028267</xdr:colOff>
      <xdr:row>10</xdr:row>
      <xdr:rowOff>43295</xdr:rowOff>
    </xdr:from>
    <xdr:to>
      <xdr:col>7</xdr:col>
      <xdr:colOff>1028267</xdr:colOff>
      <xdr:row>11</xdr:row>
      <xdr:rowOff>21648</xdr:rowOff>
    </xdr:to>
    <xdr:cxnSp macro="">
      <xdr:nvCxnSpPr>
        <xdr:cNvPr id="10" name="Straight Arrow Connector 9"/>
        <xdr:cNvCxnSpPr/>
      </xdr:nvCxnSpPr>
      <xdr:spPr>
        <a:xfrm>
          <a:off x="6026987" y="2664575"/>
          <a:ext cx="0" cy="1612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1071562</xdr:colOff>
      <xdr:row>12</xdr:row>
      <xdr:rowOff>43295</xdr:rowOff>
    </xdr:from>
    <xdr:to>
      <xdr:col>7</xdr:col>
      <xdr:colOff>1071562</xdr:colOff>
      <xdr:row>13</xdr:row>
      <xdr:rowOff>21648</xdr:rowOff>
    </xdr:to>
    <xdr:cxnSp macro="">
      <xdr:nvCxnSpPr>
        <xdr:cNvPr id="11" name="Straight Arrow Connector 10"/>
        <xdr:cNvCxnSpPr/>
      </xdr:nvCxnSpPr>
      <xdr:spPr>
        <a:xfrm>
          <a:off x="6070282" y="3213215"/>
          <a:ext cx="0" cy="1612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1060739</xdr:colOff>
      <xdr:row>14</xdr:row>
      <xdr:rowOff>32471</xdr:rowOff>
    </xdr:from>
    <xdr:to>
      <xdr:col>7</xdr:col>
      <xdr:colOff>1060739</xdr:colOff>
      <xdr:row>14</xdr:row>
      <xdr:rowOff>140710</xdr:rowOff>
    </xdr:to>
    <xdr:cxnSp macro="">
      <xdr:nvCxnSpPr>
        <xdr:cNvPr id="12" name="Straight Arrow Connector 11"/>
        <xdr:cNvCxnSpPr/>
      </xdr:nvCxnSpPr>
      <xdr:spPr>
        <a:xfrm>
          <a:off x="6059459" y="3933911"/>
          <a:ext cx="0" cy="1082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1039091</xdr:colOff>
      <xdr:row>16</xdr:row>
      <xdr:rowOff>43295</xdr:rowOff>
    </xdr:from>
    <xdr:to>
      <xdr:col>7</xdr:col>
      <xdr:colOff>1039091</xdr:colOff>
      <xdr:row>16</xdr:row>
      <xdr:rowOff>151534</xdr:rowOff>
    </xdr:to>
    <xdr:cxnSp macro="">
      <xdr:nvCxnSpPr>
        <xdr:cNvPr id="13" name="Straight Arrow Connector 12"/>
        <xdr:cNvCxnSpPr/>
      </xdr:nvCxnSpPr>
      <xdr:spPr>
        <a:xfrm>
          <a:off x="6037811" y="4676255"/>
          <a:ext cx="0" cy="1082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1039091</xdr:colOff>
      <xdr:row>18</xdr:row>
      <xdr:rowOff>43295</xdr:rowOff>
    </xdr:from>
    <xdr:to>
      <xdr:col>7</xdr:col>
      <xdr:colOff>1039091</xdr:colOff>
      <xdr:row>19</xdr:row>
      <xdr:rowOff>0</xdr:rowOff>
    </xdr:to>
    <xdr:cxnSp macro="">
      <xdr:nvCxnSpPr>
        <xdr:cNvPr id="14" name="Straight Arrow Connector 13"/>
        <xdr:cNvCxnSpPr/>
      </xdr:nvCxnSpPr>
      <xdr:spPr>
        <a:xfrm>
          <a:off x="6037811" y="5407775"/>
          <a:ext cx="0" cy="1395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714375</xdr:colOff>
      <xdr:row>12</xdr:row>
      <xdr:rowOff>32471</xdr:rowOff>
    </xdr:from>
    <xdr:to>
      <xdr:col>9</xdr:col>
      <xdr:colOff>714375</xdr:colOff>
      <xdr:row>15</xdr:row>
      <xdr:rowOff>0</xdr:rowOff>
    </xdr:to>
    <xdr:cxnSp macro="">
      <xdr:nvCxnSpPr>
        <xdr:cNvPr id="15" name="Straight Arrow Connector 14"/>
        <xdr:cNvCxnSpPr/>
      </xdr:nvCxnSpPr>
      <xdr:spPr>
        <a:xfrm>
          <a:off x="8037195" y="3202391"/>
          <a:ext cx="0" cy="8819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714375</xdr:colOff>
      <xdr:row>15</xdr:row>
      <xdr:rowOff>346364</xdr:rowOff>
    </xdr:from>
    <xdr:to>
      <xdr:col>9</xdr:col>
      <xdr:colOff>714375</xdr:colOff>
      <xdr:row>17</xdr:row>
      <xdr:rowOff>10823</xdr:rowOff>
    </xdr:to>
    <xdr:cxnSp macro="">
      <xdr:nvCxnSpPr>
        <xdr:cNvPr id="16" name="Straight Arrow Connector 15"/>
        <xdr:cNvCxnSpPr/>
      </xdr:nvCxnSpPr>
      <xdr:spPr>
        <a:xfrm>
          <a:off x="8037195" y="4430684"/>
          <a:ext cx="0" cy="3959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703551</xdr:colOff>
      <xdr:row>18</xdr:row>
      <xdr:rowOff>21647</xdr:rowOff>
    </xdr:from>
    <xdr:to>
      <xdr:col>9</xdr:col>
      <xdr:colOff>703551</xdr:colOff>
      <xdr:row>19</xdr:row>
      <xdr:rowOff>21648</xdr:rowOff>
    </xdr:to>
    <xdr:cxnSp macro="">
      <xdr:nvCxnSpPr>
        <xdr:cNvPr id="17" name="Straight Arrow Connector 16"/>
        <xdr:cNvCxnSpPr/>
      </xdr:nvCxnSpPr>
      <xdr:spPr>
        <a:xfrm>
          <a:off x="8026371" y="5386127"/>
          <a:ext cx="0" cy="1828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1006619</xdr:colOff>
      <xdr:row>8</xdr:row>
      <xdr:rowOff>54120</xdr:rowOff>
    </xdr:from>
    <xdr:to>
      <xdr:col>11</xdr:col>
      <xdr:colOff>1006619</xdr:colOff>
      <xdr:row>14</xdr:row>
      <xdr:rowOff>162358</xdr:rowOff>
    </xdr:to>
    <xdr:cxnSp macro="">
      <xdr:nvCxnSpPr>
        <xdr:cNvPr id="18" name="Straight Arrow Connector 17"/>
        <xdr:cNvCxnSpPr/>
      </xdr:nvCxnSpPr>
      <xdr:spPr>
        <a:xfrm>
          <a:off x="9944879" y="2126760"/>
          <a:ext cx="0" cy="19370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1006619</xdr:colOff>
      <xdr:row>15</xdr:row>
      <xdr:rowOff>346364</xdr:rowOff>
    </xdr:from>
    <xdr:to>
      <xdr:col>11</xdr:col>
      <xdr:colOff>1006619</xdr:colOff>
      <xdr:row>17</xdr:row>
      <xdr:rowOff>10823</xdr:rowOff>
    </xdr:to>
    <xdr:cxnSp macro="">
      <xdr:nvCxnSpPr>
        <xdr:cNvPr id="19" name="Straight Arrow Connector 18"/>
        <xdr:cNvCxnSpPr/>
      </xdr:nvCxnSpPr>
      <xdr:spPr>
        <a:xfrm>
          <a:off x="9944879" y="4430684"/>
          <a:ext cx="0" cy="3959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995795</xdr:colOff>
      <xdr:row>18</xdr:row>
      <xdr:rowOff>43295</xdr:rowOff>
    </xdr:from>
    <xdr:to>
      <xdr:col>11</xdr:col>
      <xdr:colOff>995795</xdr:colOff>
      <xdr:row>19</xdr:row>
      <xdr:rowOff>21648</xdr:rowOff>
    </xdr:to>
    <xdr:cxnSp macro="">
      <xdr:nvCxnSpPr>
        <xdr:cNvPr id="20" name="Straight Arrow Connector 19"/>
        <xdr:cNvCxnSpPr/>
      </xdr:nvCxnSpPr>
      <xdr:spPr>
        <a:xfrm>
          <a:off x="9934055" y="5407775"/>
          <a:ext cx="0" cy="1612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638608</xdr:colOff>
      <xdr:row>8</xdr:row>
      <xdr:rowOff>86591</xdr:rowOff>
    </xdr:from>
    <xdr:to>
      <xdr:col>2</xdr:col>
      <xdr:colOff>638608</xdr:colOff>
      <xdr:row>20</xdr:row>
      <xdr:rowOff>129886</xdr:rowOff>
    </xdr:to>
    <xdr:cxnSp macro="">
      <xdr:nvCxnSpPr>
        <xdr:cNvPr id="21" name="Straight Arrow Connector 20"/>
        <xdr:cNvCxnSpPr/>
      </xdr:nvCxnSpPr>
      <xdr:spPr>
        <a:xfrm>
          <a:off x="2452168" y="2159231"/>
          <a:ext cx="0" cy="3883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844261</xdr:colOff>
      <xdr:row>8</xdr:row>
      <xdr:rowOff>10824</xdr:rowOff>
    </xdr:from>
    <xdr:to>
      <xdr:col>0</xdr:col>
      <xdr:colOff>844261</xdr:colOff>
      <xdr:row>10</xdr:row>
      <xdr:rowOff>151534</xdr:rowOff>
    </xdr:to>
    <xdr:cxnSp macro="">
      <xdr:nvCxnSpPr>
        <xdr:cNvPr id="22" name="Straight Arrow Connector 21"/>
        <xdr:cNvCxnSpPr/>
      </xdr:nvCxnSpPr>
      <xdr:spPr>
        <a:xfrm>
          <a:off x="844261" y="2083464"/>
          <a:ext cx="0" cy="689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800966</xdr:colOff>
      <xdr:row>12</xdr:row>
      <xdr:rowOff>43295</xdr:rowOff>
    </xdr:from>
    <xdr:to>
      <xdr:col>0</xdr:col>
      <xdr:colOff>800966</xdr:colOff>
      <xdr:row>12</xdr:row>
      <xdr:rowOff>173182</xdr:rowOff>
    </xdr:to>
    <xdr:cxnSp macro="">
      <xdr:nvCxnSpPr>
        <xdr:cNvPr id="23" name="Straight Arrow Connector 22"/>
        <xdr:cNvCxnSpPr/>
      </xdr:nvCxnSpPr>
      <xdr:spPr>
        <a:xfrm>
          <a:off x="800966" y="3213215"/>
          <a:ext cx="0" cy="1298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811790</xdr:colOff>
      <xdr:row>14</xdr:row>
      <xdr:rowOff>10824</xdr:rowOff>
    </xdr:from>
    <xdr:to>
      <xdr:col>0</xdr:col>
      <xdr:colOff>811790</xdr:colOff>
      <xdr:row>15</xdr:row>
      <xdr:rowOff>32472</xdr:rowOff>
    </xdr:to>
    <xdr:cxnSp macro="">
      <xdr:nvCxnSpPr>
        <xdr:cNvPr id="24" name="Straight Arrow Connector 23"/>
        <xdr:cNvCxnSpPr/>
      </xdr:nvCxnSpPr>
      <xdr:spPr>
        <a:xfrm>
          <a:off x="811790" y="3912264"/>
          <a:ext cx="0" cy="2045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811790</xdr:colOff>
      <xdr:row>16</xdr:row>
      <xdr:rowOff>21648</xdr:rowOff>
    </xdr:from>
    <xdr:to>
      <xdr:col>0</xdr:col>
      <xdr:colOff>811790</xdr:colOff>
      <xdr:row>17</xdr:row>
      <xdr:rowOff>10823</xdr:rowOff>
    </xdr:to>
    <xdr:cxnSp macro="">
      <xdr:nvCxnSpPr>
        <xdr:cNvPr id="25" name="Straight Arrow Connector 24"/>
        <xdr:cNvCxnSpPr/>
      </xdr:nvCxnSpPr>
      <xdr:spPr>
        <a:xfrm>
          <a:off x="811790" y="4654608"/>
          <a:ext cx="0" cy="1720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779318</xdr:colOff>
      <xdr:row>18</xdr:row>
      <xdr:rowOff>21647</xdr:rowOff>
    </xdr:from>
    <xdr:to>
      <xdr:col>0</xdr:col>
      <xdr:colOff>779318</xdr:colOff>
      <xdr:row>20</xdr:row>
      <xdr:rowOff>162358</xdr:rowOff>
    </xdr:to>
    <xdr:cxnSp macro="">
      <xdr:nvCxnSpPr>
        <xdr:cNvPr id="26" name="Straight Arrow Connector 25"/>
        <xdr:cNvCxnSpPr/>
      </xdr:nvCxnSpPr>
      <xdr:spPr>
        <a:xfrm>
          <a:off x="779318" y="5386127"/>
          <a:ext cx="0" cy="6893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995795</xdr:colOff>
      <xdr:row>8</xdr:row>
      <xdr:rowOff>86591</xdr:rowOff>
    </xdr:from>
    <xdr:to>
      <xdr:col>13</xdr:col>
      <xdr:colOff>995795</xdr:colOff>
      <xdr:row>9</xdr:row>
      <xdr:rowOff>21648</xdr:rowOff>
    </xdr:to>
    <xdr:cxnSp macro="">
      <xdr:nvCxnSpPr>
        <xdr:cNvPr id="27" name="Straight Arrow Connector 26"/>
        <xdr:cNvCxnSpPr/>
      </xdr:nvCxnSpPr>
      <xdr:spPr>
        <a:xfrm>
          <a:off x="12151475" y="2159231"/>
          <a:ext cx="0" cy="1179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21648</xdr:colOff>
      <xdr:row>5</xdr:row>
      <xdr:rowOff>97421</xdr:rowOff>
    </xdr:from>
    <xdr:to>
      <xdr:col>9</xdr:col>
      <xdr:colOff>519546</xdr:colOff>
      <xdr:row>7</xdr:row>
      <xdr:rowOff>32472</xdr:rowOff>
    </xdr:to>
    <xdr:cxnSp macro="">
      <xdr:nvCxnSpPr>
        <xdr:cNvPr id="28" name="Straight Arrow Connector 27"/>
        <xdr:cNvCxnSpPr/>
      </xdr:nvCxnSpPr>
      <xdr:spPr>
        <a:xfrm>
          <a:off x="7123488" y="1255661"/>
          <a:ext cx="718878" cy="3008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32472</xdr:colOff>
      <xdr:row>5</xdr:row>
      <xdr:rowOff>108245</xdr:rowOff>
    </xdr:from>
    <xdr:to>
      <xdr:col>11</xdr:col>
      <xdr:colOff>725199</xdr:colOff>
      <xdr:row>7</xdr:row>
      <xdr:rowOff>32472</xdr:rowOff>
    </xdr:to>
    <xdr:cxnSp macro="">
      <xdr:nvCxnSpPr>
        <xdr:cNvPr id="29" name="Straight Arrow Connector 28"/>
        <xdr:cNvCxnSpPr/>
      </xdr:nvCxnSpPr>
      <xdr:spPr>
        <a:xfrm>
          <a:off x="7134312" y="1266485"/>
          <a:ext cx="2529147" cy="2899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43296</xdr:colOff>
      <xdr:row>5</xdr:row>
      <xdr:rowOff>32478</xdr:rowOff>
    </xdr:from>
    <xdr:to>
      <xdr:col>13</xdr:col>
      <xdr:colOff>660255</xdr:colOff>
      <xdr:row>7</xdr:row>
      <xdr:rowOff>54125</xdr:rowOff>
    </xdr:to>
    <xdr:cxnSp macro="">
      <xdr:nvCxnSpPr>
        <xdr:cNvPr id="30" name="Straight Arrow Connector 29"/>
        <xdr:cNvCxnSpPr/>
      </xdr:nvCxnSpPr>
      <xdr:spPr>
        <a:xfrm>
          <a:off x="7145136" y="1190718"/>
          <a:ext cx="4670799" cy="3874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119063</xdr:colOff>
      <xdr:row>5</xdr:row>
      <xdr:rowOff>10830</xdr:rowOff>
    </xdr:from>
    <xdr:to>
      <xdr:col>15</xdr:col>
      <xdr:colOff>400483</xdr:colOff>
      <xdr:row>7</xdr:row>
      <xdr:rowOff>43301</xdr:rowOff>
    </xdr:to>
    <xdr:cxnSp macro="">
      <xdr:nvCxnSpPr>
        <xdr:cNvPr id="31" name="Straight Arrow Connector 30"/>
        <xdr:cNvCxnSpPr/>
      </xdr:nvCxnSpPr>
      <xdr:spPr>
        <a:xfrm>
          <a:off x="7220903" y="1169070"/>
          <a:ext cx="6613640" cy="3982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995795</xdr:colOff>
      <xdr:row>5</xdr:row>
      <xdr:rowOff>86596</xdr:rowOff>
    </xdr:from>
    <xdr:to>
      <xdr:col>7</xdr:col>
      <xdr:colOff>0</xdr:colOff>
      <xdr:row>7</xdr:row>
      <xdr:rowOff>5</xdr:rowOff>
    </xdr:to>
    <xdr:cxnSp macro="">
      <xdr:nvCxnSpPr>
        <xdr:cNvPr id="32" name="Straight Arrow Connector 31"/>
        <xdr:cNvCxnSpPr/>
      </xdr:nvCxnSpPr>
      <xdr:spPr>
        <a:xfrm flipH="1">
          <a:off x="4440035" y="1244836"/>
          <a:ext cx="558685" cy="2791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324715</xdr:colOff>
      <xdr:row>5</xdr:row>
      <xdr:rowOff>64949</xdr:rowOff>
    </xdr:from>
    <xdr:to>
      <xdr:col>6</xdr:col>
      <xdr:colOff>216477</xdr:colOff>
      <xdr:row>7</xdr:row>
      <xdr:rowOff>10829</xdr:rowOff>
    </xdr:to>
    <xdr:cxnSp macro="">
      <xdr:nvCxnSpPr>
        <xdr:cNvPr id="33" name="Straight Arrow Connector 32"/>
        <xdr:cNvCxnSpPr/>
      </xdr:nvCxnSpPr>
      <xdr:spPr>
        <a:xfrm flipH="1">
          <a:off x="2778355" y="1223189"/>
          <a:ext cx="2223482" cy="3116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865909</xdr:colOff>
      <xdr:row>5</xdr:row>
      <xdr:rowOff>5</xdr:rowOff>
    </xdr:from>
    <xdr:to>
      <xdr:col>6</xdr:col>
      <xdr:colOff>151534</xdr:colOff>
      <xdr:row>7</xdr:row>
      <xdr:rowOff>5</xdr:rowOff>
    </xdr:to>
    <xdr:cxnSp macro="">
      <xdr:nvCxnSpPr>
        <xdr:cNvPr id="34" name="Straight Arrow Connector 33"/>
        <xdr:cNvCxnSpPr/>
      </xdr:nvCxnSpPr>
      <xdr:spPr>
        <a:xfrm flipH="1">
          <a:off x="865909" y="1158245"/>
          <a:ext cx="4078605" cy="3657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660255</xdr:colOff>
      <xdr:row>20</xdr:row>
      <xdr:rowOff>32472</xdr:rowOff>
    </xdr:from>
    <xdr:to>
      <xdr:col>5</xdr:col>
      <xdr:colOff>660255</xdr:colOff>
      <xdr:row>20</xdr:row>
      <xdr:rowOff>140711</xdr:rowOff>
    </xdr:to>
    <xdr:cxnSp macro="">
      <xdr:nvCxnSpPr>
        <xdr:cNvPr id="35" name="Straight Arrow Connector 34"/>
        <xdr:cNvCxnSpPr/>
      </xdr:nvCxnSpPr>
      <xdr:spPr>
        <a:xfrm>
          <a:off x="4104495" y="5945592"/>
          <a:ext cx="0" cy="1082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649431</xdr:colOff>
      <xdr:row>22</xdr:row>
      <xdr:rowOff>64943</xdr:rowOff>
    </xdr:from>
    <xdr:to>
      <xdr:col>5</xdr:col>
      <xdr:colOff>649431</xdr:colOff>
      <xdr:row>23</xdr:row>
      <xdr:rowOff>0</xdr:rowOff>
    </xdr:to>
    <xdr:cxnSp macro="">
      <xdr:nvCxnSpPr>
        <xdr:cNvPr id="36" name="Straight Arrow Connector 35"/>
        <xdr:cNvCxnSpPr/>
      </xdr:nvCxnSpPr>
      <xdr:spPr>
        <a:xfrm>
          <a:off x="4093671" y="6526703"/>
          <a:ext cx="0" cy="1179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616960</xdr:colOff>
      <xdr:row>24</xdr:row>
      <xdr:rowOff>32471</xdr:rowOff>
    </xdr:from>
    <xdr:to>
      <xdr:col>5</xdr:col>
      <xdr:colOff>616960</xdr:colOff>
      <xdr:row>24</xdr:row>
      <xdr:rowOff>151534</xdr:rowOff>
    </xdr:to>
    <xdr:cxnSp macro="">
      <xdr:nvCxnSpPr>
        <xdr:cNvPr id="37" name="Straight Arrow Connector 36"/>
        <xdr:cNvCxnSpPr/>
      </xdr:nvCxnSpPr>
      <xdr:spPr>
        <a:xfrm>
          <a:off x="4061200" y="7042871"/>
          <a:ext cx="0" cy="1190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671079</xdr:colOff>
      <xdr:row>26</xdr:row>
      <xdr:rowOff>43295</xdr:rowOff>
    </xdr:from>
    <xdr:to>
      <xdr:col>5</xdr:col>
      <xdr:colOff>671079</xdr:colOff>
      <xdr:row>27</xdr:row>
      <xdr:rowOff>0</xdr:rowOff>
    </xdr:to>
    <xdr:cxnSp macro="">
      <xdr:nvCxnSpPr>
        <xdr:cNvPr id="38" name="Straight Arrow Connector 37"/>
        <xdr:cNvCxnSpPr/>
      </xdr:nvCxnSpPr>
      <xdr:spPr>
        <a:xfrm>
          <a:off x="4115319" y="7602335"/>
          <a:ext cx="0" cy="1395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671079</xdr:colOff>
      <xdr:row>28</xdr:row>
      <xdr:rowOff>21648</xdr:rowOff>
    </xdr:from>
    <xdr:to>
      <xdr:col>5</xdr:col>
      <xdr:colOff>671079</xdr:colOff>
      <xdr:row>28</xdr:row>
      <xdr:rowOff>162358</xdr:rowOff>
    </xdr:to>
    <xdr:cxnSp macro="">
      <xdr:nvCxnSpPr>
        <xdr:cNvPr id="39" name="Straight Arrow Connector 38"/>
        <xdr:cNvCxnSpPr/>
      </xdr:nvCxnSpPr>
      <xdr:spPr>
        <a:xfrm>
          <a:off x="4115319" y="8129328"/>
          <a:ext cx="0" cy="1407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671079</xdr:colOff>
      <xdr:row>30</xdr:row>
      <xdr:rowOff>43295</xdr:rowOff>
    </xdr:from>
    <xdr:to>
      <xdr:col>5</xdr:col>
      <xdr:colOff>671079</xdr:colOff>
      <xdr:row>31</xdr:row>
      <xdr:rowOff>32472</xdr:rowOff>
    </xdr:to>
    <xdr:cxnSp macro="">
      <xdr:nvCxnSpPr>
        <xdr:cNvPr id="40" name="Straight Arrow Connector 39"/>
        <xdr:cNvCxnSpPr/>
      </xdr:nvCxnSpPr>
      <xdr:spPr>
        <a:xfrm>
          <a:off x="4115319" y="8516735"/>
          <a:ext cx="0" cy="1720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984971</xdr:colOff>
      <xdr:row>8</xdr:row>
      <xdr:rowOff>32471</xdr:rowOff>
    </xdr:from>
    <xdr:to>
      <xdr:col>15</xdr:col>
      <xdr:colOff>984971</xdr:colOff>
      <xdr:row>9</xdr:row>
      <xdr:rowOff>10823</xdr:rowOff>
    </xdr:to>
    <xdr:cxnSp macro="">
      <xdr:nvCxnSpPr>
        <xdr:cNvPr id="41" name="Straight Arrow Connector 40"/>
        <xdr:cNvCxnSpPr/>
      </xdr:nvCxnSpPr>
      <xdr:spPr>
        <a:xfrm>
          <a:off x="14419031" y="2105111"/>
          <a:ext cx="0" cy="1612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1006619</xdr:colOff>
      <xdr:row>10</xdr:row>
      <xdr:rowOff>32472</xdr:rowOff>
    </xdr:from>
    <xdr:to>
      <xdr:col>15</xdr:col>
      <xdr:colOff>1006619</xdr:colOff>
      <xdr:row>10</xdr:row>
      <xdr:rowOff>162358</xdr:rowOff>
    </xdr:to>
    <xdr:cxnSp macro="">
      <xdr:nvCxnSpPr>
        <xdr:cNvPr id="42" name="Straight Arrow Connector 41"/>
        <xdr:cNvCxnSpPr/>
      </xdr:nvCxnSpPr>
      <xdr:spPr>
        <a:xfrm>
          <a:off x="14440679" y="2653752"/>
          <a:ext cx="0" cy="1298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984971</xdr:colOff>
      <xdr:row>12</xdr:row>
      <xdr:rowOff>32472</xdr:rowOff>
    </xdr:from>
    <xdr:to>
      <xdr:col>15</xdr:col>
      <xdr:colOff>984971</xdr:colOff>
      <xdr:row>12</xdr:row>
      <xdr:rowOff>162358</xdr:rowOff>
    </xdr:to>
    <xdr:cxnSp macro="">
      <xdr:nvCxnSpPr>
        <xdr:cNvPr id="43" name="Straight Arrow Connector 42"/>
        <xdr:cNvCxnSpPr/>
      </xdr:nvCxnSpPr>
      <xdr:spPr>
        <a:xfrm>
          <a:off x="14419031" y="3202392"/>
          <a:ext cx="0" cy="1298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1017443</xdr:colOff>
      <xdr:row>14</xdr:row>
      <xdr:rowOff>32472</xdr:rowOff>
    </xdr:from>
    <xdr:to>
      <xdr:col>15</xdr:col>
      <xdr:colOff>1017443</xdr:colOff>
      <xdr:row>14</xdr:row>
      <xdr:rowOff>162358</xdr:rowOff>
    </xdr:to>
    <xdr:cxnSp macro="">
      <xdr:nvCxnSpPr>
        <xdr:cNvPr id="44" name="Straight Arrow Connector 43"/>
        <xdr:cNvCxnSpPr/>
      </xdr:nvCxnSpPr>
      <xdr:spPr>
        <a:xfrm>
          <a:off x="14451503" y="3933912"/>
          <a:ext cx="0" cy="1298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1017443</xdr:colOff>
      <xdr:row>10</xdr:row>
      <xdr:rowOff>0</xdr:rowOff>
    </xdr:from>
    <xdr:to>
      <xdr:col>13</xdr:col>
      <xdr:colOff>1017443</xdr:colOff>
      <xdr:row>19</xdr:row>
      <xdr:rowOff>10824</xdr:rowOff>
    </xdr:to>
    <xdr:cxnSp macro="">
      <xdr:nvCxnSpPr>
        <xdr:cNvPr id="45" name="Straight Arrow Connector 44"/>
        <xdr:cNvCxnSpPr/>
      </xdr:nvCxnSpPr>
      <xdr:spPr>
        <a:xfrm>
          <a:off x="12173123" y="2621280"/>
          <a:ext cx="0" cy="29369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1028267</xdr:colOff>
      <xdr:row>16</xdr:row>
      <xdr:rowOff>21648</xdr:rowOff>
    </xdr:from>
    <xdr:to>
      <xdr:col>15</xdr:col>
      <xdr:colOff>1028267</xdr:colOff>
      <xdr:row>16</xdr:row>
      <xdr:rowOff>119063</xdr:rowOff>
    </xdr:to>
    <xdr:cxnSp macro="">
      <xdr:nvCxnSpPr>
        <xdr:cNvPr id="46" name="Straight Arrow Connector 45"/>
        <xdr:cNvCxnSpPr/>
      </xdr:nvCxnSpPr>
      <xdr:spPr>
        <a:xfrm>
          <a:off x="14462327" y="4654608"/>
          <a:ext cx="0" cy="97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1017443</xdr:colOff>
      <xdr:row>22</xdr:row>
      <xdr:rowOff>43295</xdr:rowOff>
    </xdr:from>
    <xdr:to>
      <xdr:col>15</xdr:col>
      <xdr:colOff>1017443</xdr:colOff>
      <xdr:row>22</xdr:row>
      <xdr:rowOff>151534</xdr:rowOff>
    </xdr:to>
    <xdr:cxnSp macro="">
      <xdr:nvCxnSpPr>
        <xdr:cNvPr id="47" name="Straight Arrow Connector 46"/>
        <xdr:cNvCxnSpPr/>
      </xdr:nvCxnSpPr>
      <xdr:spPr>
        <a:xfrm>
          <a:off x="14451503" y="6505055"/>
          <a:ext cx="0" cy="1082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1028267</xdr:colOff>
      <xdr:row>20</xdr:row>
      <xdr:rowOff>43296</xdr:rowOff>
    </xdr:from>
    <xdr:to>
      <xdr:col>7</xdr:col>
      <xdr:colOff>1028267</xdr:colOff>
      <xdr:row>20</xdr:row>
      <xdr:rowOff>162358</xdr:rowOff>
    </xdr:to>
    <xdr:cxnSp macro="">
      <xdr:nvCxnSpPr>
        <xdr:cNvPr id="48" name="Straight Arrow Connector 47"/>
        <xdr:cNvCxnSpPr/>
      </xdr:nvCxnSpPr>
      <xdr:spPr>
        <a:xfrm>
          <a:off x="6026987" y="5956416"/>
          <a:ext cx="0" cy="1190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736023</xdr:colOff>
      <xdr:row>20</xdr:row>
      <xdr:rowOff>21648</xdr:rowOff>
    </xdr:from>
    <xdr:to>
      <xdr:col>9</xdr:col>
      <xdr:colOff>736023</xdr:colOff>
      <xdr:row>21</xdr:row>
      <xdr:rowOff>10824</xdr:rowOff>
    </xdr:to>
    <xdr:cxnSp macro="">
      <xdr:nvCxnSpPr>
        <xdr:cNvPr id="49" name="Straight Arrow Connector 48"/>
        <xdr:cNvCxnSpPr/>
      </xdr:nvCxnSpPr>
      <xdr:spPr>
        <a:xfrm>
          <a:off x="8058843" y="5934768"/>
          <a:ext cx="0" cy="1720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1094941</xdr:colOff>
      <xdr:row>4</xdr:row>
      <xdr:rowOff>28142</xdr:rowOff>
    </xdr:from>
    <xdr:to>
      <xdr:col>7</xdr:col>
      <xdr:colOff>1104466</xdr:colOff>
      <xdr:row>4</xdr:row>
      <xdr:rowOff>142442</xdr:rowOff>
    </xdr:to>
    <xdr:cxnSp macro="">
      <xdr:nvCxnSpPr>
        <xdr:cNvPr id="50" name="Straight Arrow Connector 49"/>
        <xdr:cNvCxnSpPr/>
      </xdr:nvCxnSpPr>
      <xdr:spPr>
        <a:xfrm flipH="1">
          <a:off x="6093661" y="1003502"/>
          <a:ext cx="9525" cy="114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136071</xdr:colOff>
      <xdr:row>5</xdr:row>
      <xdr:rowOff>40822</xdr:rowOff>
    </xdr:from>
    <xdr:to>
      <xdr:col>17</xdr:col>
      <xdr:colOff>54429</xdr:colOff>
      <xdr:row>6</xdr:row>
      <xdr:rowOff>81643</xdr:rowOff>
    </xdr:to>
    <xdr:cxnSp macro="">
      <xdr:nvCxnSpPr>
        <xdr:cNvPr id="51" name="Straight Arrow Connector 50"/>
        <xdr:cNvCxnSpPr/>
      </xdr:nvCxnSpPr>
      <xdr:spPr>
        <a:xfrm>
          <a:off x="7237911" y="1199062"/>
          <a:ext cx="8589918" cy="2237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272143</xdr:colOff>
      <xdr:row>2</xdr:row>
      <xdr:rowOff>163286</xdr:rowOff>
    </xdr:from>
    <xdr:to>
      <xdr:col>10</xdr:col>
      <xdr:colOff>163286</xdr:colOff>
      <xdr:row>20</xdr:row>
      <xdr:rowOff>95250</xdr:rowOff>
    </xdr:to>
    <xdr:sp macro="" textlink="">
      <xdr:nvSpPr>
        <xdr:cNvPr id="52" name="Rectangle 51"/>
        <xdr:cNvSpPr/>
      </xdr:nvSpPr>
      <xdr:spPr>
        <a:xfrm>
          <a:off x="3350623" y="590006"/>
          <a:ext cx="5484223" cy="5418364"/>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vi-VN" sz="1100"/>
        </a:p>
      </xdr:txBody>
    </xdr:sp>
    <xdr:clientData/>
  </xdr:twoCellAnchor>
  <xdr:twoCellAnchor>
    <xdr:from>
      <xdr:col>9</xdr:col>
      <xdr:colOff>258535</xdr:colOff>
      <xdr:row>3</xdr:row>
      <xdr:rowOff>81643</xdr:rowOff>
    </xdr:from>
    <xdr:to>
      <xdr:col>11</xdr:col>
      <xdr:colOff>244928</xdr:colOff>
      <xdr:row>4</xdr:row>
      <xdr:rowOff>95251</xdr:rowOff>
    </xdr:to>
    <xdr:sp macro="" textlink="">
      <xdr:nvSpPr>
        <xdr:cNvPr id="53" name="TextBox 52"/>
        <xdr:cNvSpPr txBox="1"/>
      </xdr:nvSpPr>
      <xdr:spPr>
        <a:xfrm>
          <a:off x="7581355" y="691243"/>
          <a:ext cx="1601833" cy="379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Hệ</a:t>
          </a:r>
          <a:r>
            <a:rPr lang="en-US" sz="1100" baseline="0"/>
            <a:t> thống Thu nhập 3P</a:t>
          </a:r>
          <a:endParaRPr lang="vi-VN"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28575</xdr:colOff>
      <xdr:row>14</xdr:row>
      <xdr:rowOff>95250</xdr:rowOff>
    </xdr:from>
    <xdr:to>
      <xdr:col>8</xdr:col>
      <xdr:colOff>409575</xdr:colOff>
      <xdr:row>14</xdr:row>
      <xdr:rowOff>95250</xdr:rowOff>
    </xdr:to>
    <xdr:cxnSp macro="">
      <xdr:nvCxnSpPr>
        <xdr:cNvPr id="2" name="Straight Arrow Connector 1"/>
        <xdr:cNvCxnSpPr/>
      </xdr:nvCxnSpPr>
      <xdr:spPr>
        <a:xfrm>
          <a:off x="3198495" y="2609850"/>
          <a:ext cx="36576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xdr:colOff>
      <xdr:row>14</xdr:row>
      <xdr:rowOff>95250</xdr:rowOff>
    </xdr:from>
    <xdr:to>
      <xdr:col>12</xdr:col>
      <xdr:colOff>400050</xdr:colOff>
      <xdr:row>14</xdr:row>
      <xdr:rowOff>95250</xdr:rowOff>
    </xdr:to>
    <xdr:cxnSp macro="">
      <xdr:nvCxnSpPr>
        <xdr:cNvPr id="3" name="Straight Arrow Connector 2"/>
        <xdr:cNvCxnSpPr/>
      </xdr:nvCxnSpPr>
      <xdr:spPr>
        <a:xfrm>
          <a:off x="4773930" y="2609850"/>
          <a:ext cx="37338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209550</xdr:colOff>
      <xdr:row>13</xdr:row>
      <xdr:rowOff>104775</xdr:rowOff>
    </xdr:from>
    <xdr:to>
      <xdr:col>15</xdr:col>
      <xdr:colOff>400050</xdr:colOff>
      <xdr:row>14</xdr:row>
      <xdr:rowOff>95250</xdr:rowOff>
    </xdr:to>
    <xdr:cxnSp macro="">
      <xdr:nvCxnSpPr>
        <xdr:cNvPr id="4" name="Straight Arrow Connector 3"/>
        <xdr:cNvCxnSpPr/>
      </xdr:nvCxnSpPr>
      <xdr:spPr>
        <a:xfrm flipV="1">
          <a:off x="6419850" y="2444115"/>
          <a:ext cx="182880" cy="1657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200025</xdr:colOff>
      <xdr:row>14</xdr:row>
      <xdr:rowOff>104775</xdr:rowOff>
    </xdr:from>
    <xdr:to>
      <xdr:col>15</xdr:col>
      <xdr:colOff>419100</xdr:colOff>
      <xdr:row>15</xdr:row>
      <xdr:rowOff>85725</xdr:rowOff>
    </xdr:to>
    <xdr:cxnSp macro="">
      <xdr:nvCxnSpPr>
        <xdr:cNvPr id="5" name="Straight Arrow Connector 4"/>
        <xdr:cNvCxnSpPr/>
      </xdr:nvCxnSpPr>
      <xdr:spPr>
        <a:xfrm>
          <a:off x="6410325" y="2619375"/>
          <a:ext cx="196215" cy="1562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47625</xdr:colOff>
      <xdr:row>13</xdr:row>
      <xdr:rowOff>95250</xdr:rowOff>
    </xdr:from>
    <xdr:to>
      <xdr:col>22</xdr:col>
      <xdr:colOff>666750</xdr:colOff>
      <xdr:row>15</xdr:row>
      <xdr:rowOff>76200</xdr:rowOff>
    </xdr:to>
    <xdr:cxnSp macro="">
      <xdr:nvCxnSpPr>
        <xdr:cNvPr id="6" name="Straight Arrow Connector 5"/>
        <xdr:cNvCxnSpPr/>
      </xdr:nvCxnSpPr>
      <xdr:spPr>
        <a:xfrm>
          <a:off x="7842885" y="2434590"/>
          <a:ext cx="1754505" cy="3314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66675</xdr:colOff>
      <xdr:row>15</xdr:row>
      <xdr:rowOff>95250</xdr:rowOff>
    </xdr:from>
    <xdr:to>
      <xdr:col>22</xdr:col>
      <xdr:colOff>590550</xdr:colOff>
      <xdr:row>15</xdr:row>
      <xdr:rowOff>161925</xdr:rowOff>
    </xdr:to>
    <xdr:cxnSp macro="">
      <xdr:nvCxnSpPr>
        <xdr:cNvPr id="7" name="Straight Arrow Connector 6"/>
        <xdr:cNvCxnSpPr/>
      </xdr:nvCxnSpPr>
      <xdr:spPr>
        <a:xfrm>
          <a:off x="7861935" y="2785110"/>
          <a:ext cx="1712595" cy="666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14</xdr:row>
      <xdr:rowOff>85725</xdr:rowOff>
    </xdr:from>
    <xdr:to>
      <xdr:col>4</xdr:col>
      <xdr:colOff>419100</xdr:colOff>
      <xdr:row>14</xdr:row>
      <xdr:rowOff>85725</xdr:rowOff>
    </xdr:to>
    <xdr:cxnSp macro="">
      <xdr:nvCxnSpPr>
        <xdr:cNvPr id="8" name="Straight Arrow Connector 7"/>
        <xdr:cNvCxnSpPr/>
      </xdr:nvCxnSpPr>
      <xdr:spPr>
        <a:xfrm>
          <a:off x="1623060" y="2600325"/>
          <a:ext cx="35814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119062</xdr:colOff>
      <xdr:row>18</xdr:row>
      <xdr:rowOff>114300</xdr:rowOff>
    </xdr:from>
    <xdr:to>
      <xdr:col>7</xdr:col>
      <xdr:colOff>390525</xdr:colOff>
      <xdr:row>18</xdr:row>
      <xdr:rowOff>114300</xdr:rowOff>
    </xdr:to>
    <xdr:cxnSp macro="">
      <xdr:nvCxnSpPr>
        <xdr:cNvPr id="9" name="Straight Arrow Connector 8"/>
        <xdr:cNvCxnSpPr/>
      </xdr:nvCxnSpPr>
      <xdr:spPr>
        <a:xfrm>
          <a:off x="2892742" y="3337560"/>
          <a:ext cx="27146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xdr:colOff>
      <xdr:row>18</xdr:row>
      <xdr:rowOff>85725</xdr:rowOff>
    </xdr:from>
    <xdr:to>
      <xdr:col>12</xdr:col>
      <xdr:colOff>400050</xdr:colOff>
      <xdr:row>18</xdr:row>
      <xdr:rowOff>85725</xdr:rowOff>
    </xdr:to>
    <xdr:cxnSp macro="">
      <xdr:nvCxnSpPr>
        <xdr:cNvPr id="10" name="Straight Arrow Connector 9"/>
        <xdr:cNvCxnSpPr/>
      </xdr:nvCxnSpPr>
      <xdr:spPr>
        <a:xfrm>
          <a:off x="4773930" y="3308985"/>
          <a:ext cx="37338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333375</xdr:colOff>
      <xdr:row>15</xdr:row>
      <xdr:rowOff>38100</xdr:rowOff>
    </xdr:from>
    <xdr:to>
      <xdr:col>11</xdr:col>
      <xdr:colOff>123825</xdr:colOff>
      <xdr:row>15</xdr:row>
      <xdr:rowOff>152400</xdr:rowOff>
    </xdr:to>
    <xdr:cxnSp macro="">
      <xdr:nvCxnSpPr>
        <xdr:cNvPr id="11" name="Straight Arrow Connector 10"/>
        <xdr:cNvCxnSpPr/>
      </xdr:nvCxnSpPr>
      <xdr:spPr>
        <a:xfrm flipH="1" flipV="1">
          <a:off x="4295775" y="2727960"/>
          <a:ext cx="186690" cy="114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66675</xdr:colOff>
      <xdr:row>26</xdr:row>
      <xdr:rowOff>38100</xdr:rowOff>
    </xdr:from>
    <xdr:to>
      <xdr:col>6</xdr:col>
      <xdr:colOff>85725</xdr:colOff>
      <xdr:row>27</xdr:row>
      <xdr:rowOff>57150</xdr:rowOff>
    </xdr:to>
    <xdr:cxnSp macro="">
      <xdr:nvCxnSpPr>
        <xdr:cNvPr id="12" name="Straight Arrow Connector 11"/>
        <xdr:cNvCxnSpPr/>
      </xdr:nvCxnSpPr>
      <xdr:spPr>
        <a:xfrm flipV="1">
          <a:off x="2047875" y="4693920"/>
          <a:ext cx="415290" cy="2019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133350</xdr:colOff>
      <xdr:row>25</xdr:row>
      <xdr:rowOff>104775</xdr:rowOff>
    </xdr:from>
    <xdr:to>
      <xdr:col>7</xdr:col>
      <xdr:colOff>381000</xdr:colOff>
      <xdr:row>25</xdr:row>
      <xdr:rowOff>114300</xdr:rowOff>
    </xdr:to>
    <xdr:cxnSp macro="">
      <xdr:nvCxnSpPr>
        <xdr:cNvPr id="13" name="Straight Arrow Connector 12"/>
        <xdr:cNvCxnSpPr/>
      </xdr:nvCxnSpPr>
      <xdr:spPr>
        <a:xfrm flipV="1">
          <a:off x="2907030" y="4585335"/>
          <a:ext cx="24765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400050</xdr:colOff>
      <xdr:row>25</xdr:row>
      <xdr:rowOff>104775</xdr:rowOff>
    </xdr:from>
    <xdr:to>
      <xdr:col>14</xdr:col>
      <xdr:colOff>781050</xdr:colOff>
      <xdr:row>25</xdr:row>
      <xdr:rowOff>104775</xdr:rowOff>
    </xdr:to>
    <xdr:cxnSp macro="">
      <xdr:nvCxnSpPr>
        <xdr:cNvPr id="14" name="Straight Arrow Connector 13"/>
        <xdr:cNvCxnSpPr/>
      </xdr:nvCxnSpPr>
      <xdr:spPr>
        <a:xfrm>
          <a:off x="5947410" y="4585335"/>
          <a:ext cx="25908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28575</xdr:colOff>
      <xdr:row>18</xdr:row>
      <xdr:rowOff>95250</xdr:rowOff>
    </xdr:from>
    <xdr:to>
      <xdr:col>15</xdr:col>
      <xdr:colOff>409575</xdr:colOff>
      <xdr:row>18</xdr:row>
      <xdr:rowOff>95250</xdr:rowOff>
    </xdr:to>
    <xdr:cxnSp macro="">
      <xdr:nvCxnSpPr>
        <xdr:cNvPr id="15" name="Straight Arrow Connector 14"/>
        <xdr:cNvCxnSpPr/>
      </xdr:nvCxnSpPr>
      <xdr:spPr>
        <a:xfrm>
          <a:off x="6238875" y="3318510"/>
          <a:ext cx="36576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28575</xdr:colOff>
      <xdr:row>18</xdr:row>
      <xdr:rowOff>95250</xdr:rowOff>
    </xdr:from>
    <xdr:to>
      <xdr:col>19</xdr:col>
      <xdr:colOff>409575</xdr:colOff>
      <xdr:row>18</xdr:row>
      <xdr:rowOff>95250</xdr:rowOff>
    </xdr:to>
    <xdr:cxnSp macro="">
      <xdr:nvCxnSpPr>
        <xdr:cNvPr id="16" name="Straight Arrow Connector 15"/>
        <xdr:cNvCxnSpPr/>
      </xdr:nvCxnSpPr>
      <xdr:spPr>
        <a:xfrm>
          <a:off x="7823835" y="3318510"/>
          <a:ext cx="36576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57150</xdr:colOff>
      <xdr:row>18</xdr:row>
      <xdr:rowOff>104775</xdr:rowOff>
    </xdr:from>
    <xdr:to>
      <xdr:col>23</xdr:col>
      <xdr:colOff>0</xdr:colOff>
      <xdr:row>18</xdr:row>
      <xdr:rowOff>104775</xdr:rowOff>
    </xdr:to>
    <xdr:cxnSp macro="">
      <xdr:nvCxnSpPr>
        <xdr:cNvPr id="17" name="Straight Arrow Connector 16"/>
        <xdr:cNvCxnSpPr/>
      </xdr:nvCxnSpPr>
      <xdr:spPr>
        <a:xfrm>
          <a:off x="9041130" y="3328035"/>
          <a:ext cx="56007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25</xdr:row>
      <xdr:rowOff>104775</xdr:rowOff>
    </xdr:from>
    <xdr:to>
      <xdr:col>22</xdr:col>
      <xdr:colOff>666750</xdr:colOff>
      <xdr:row>25</xdr:row>
      <xdr:rowOff>104775</xdr:rowOff>
    </xdr:to>
    <xdr:cxnSp macro="">
      <xdr:nvCxnSpPr>
        <xdr:cNvPr id="18" name="Straight Arrow Connector 17"/>
        <xdr:cNvCxnSpPr/>
      </xdr:nvCxnSpPr>
      <xdr:spPr>
        <a:xfrm>
          <a:off x="7475220" y="4585335"/>
          <a:ext cx="212217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361950</xdr:colOff>
      <xdr:row>9</xdr:row>
      <xdr:rowOff>57150</xdr:rowOff>
    </xdr:from>
    <xdr:to>
      <xdr:col>23</xdr:col>
      <xdr:colOff>361950</xdr:colOff>
      <xdr:row>10</xdr:row>
      <xdr:rowOff>57150</xdr:rowOff>
    </xdr:to>
    <xdr:cxnSp macro="">
      <xdr:nvCxnSpPr>
        <xdr:cNvPr id="19" name="Straight Arrow Connector 18"/>
        <xdr:cNvCxnSpPr/>
      </xdr:nvCxnSpPr>
      <xdr:spPr>
        <a:xfrm flipV="1">
          <a:off x="9963150" y="1680210"/>
          <a:ext cx="0" cy="1828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85725</xdr:colOff>
      <xdr:row>15</xdr:row>
      <xdr:rowOff>9525</xdr:rowOff>
    </xdr:from>
    <xdr:to>
      <xdr:col>24</xdr:col>
      <xdr:colOff>190500</xdr:colOff>
      <xdr:row>15</xdr:row>
      <xdr:rowOff>9525</xdr:rowOff>
    </xdr:to>
    <xdr:cxnSp macro="">
      <xdr:nvCxnSpPr>
        <xdr:cNvPr id="20" name="Straight Arrow Connector 19"/>
        <xdr:cNvCxnSpPr/>
      </xdr:nvCxnSpPr>
      <xdr:spPr>
        <a:xfrm>
          <a:off x="10304145" y="2699385"/>
          <a:ext cx="10477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219075</xdr:colOff>
      <xdr:row>3</xdr:row>
      <xdr:rowOff>9525</xdr:rowOff>
    </xdr:from>
    <xdr:to>
      <xdr:col>24</xdr:col>
      <xdr:colOff>219075</xdr:colOff>
      <xdr:row>14</xdr:row>
      <xdr:rowOff>171451</xdr:rowOff>
    </xdr:to>
    <xdr:cxnSp macro="">
      <xdr:nvCxnSpPr>
        <xdr:cNvPr id="21" name="Straight Arrow Connector 20"/>
        <xdr:cNvCxnSpPr/>
      </xdr:nvCxnSpPr>
      <xdr:spPr>
        <a:xfrm flipV="1">
          <a:off x="10437495" y="550545"/>
          <a:ext cx="0" cy="21355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200025</xdr:colOff>
      <xdr:row>3</xdr:row>
      <xdr:rowOff>47625</xdr:rowOff>
    </xdr:from>
    <xdr:to>
      <xdr:col>24</xdr:col>
      <xdr:colOff>171450</xdr:colOff>
      <xdr:row>3</xdr:row>
      <xdr:rowOff>47625</xdr:rowOff>
    </xdr:to>
    <xdr:cxnSp macro="">
      <xdr:nvCxnSpPr>
        <xdr:cNvPr id="22" name="Straight Arrow Connector 21"/>
        <xdr:cNvCxnSpPr/>
      </xdr:nvCxnSpPr>
      <xdr:spPr>
        <a:xfrm flipH="1">
          <a:off x="7599045" y="588645"/>
          <a:ext cx="2790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123825</xdr:colOff>
      <xdr:row>3</xdr:row>
      <xdr:rowOff>76200</xdr:rowOff>
    </xdr:from>
    <xdr:to>
      <xdr:col>18</xdr:col>
      <xdr:colOff>123825</xdr:colOff>
      <xdr:row>3</xdr:row>
      <xdr:rowOff>142875</xdr:rowOff>
    </xdr:to>
    <xdr:cxnSp macro="">
      <xdr:nvCxnSpPr>
        <xdr:cNvPr id="23" name="Straight Arrow Connector 22"/>
        <xdr:cNvCxnSpPr/>
      </xdr:nvCxnSpPr>
      <xdr:spPr>
        <a:xfrm>
          <a:off x="7522845" y="617220"/>
          <a:ext cx="0" cy="666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66675</xdr:colOff>
      <xdr:row>20</xdr:row>
      <xdr:rowOff>161925</xdr:rowOff>
    </xdr:from>
    <xdr:to>
      <xdr:col>24</xdr:col>
      <xdr:colOff>371475</xdr:colOff>
      <xdr:row>20</xdr:row>
      <xdr:rowOff>161925</xdr:rowOff>
    </xdr:to>
    <xdr:cxnSp macro="">
      <xdr:nvCxnSpPr>
        <xdr:cNvPr id="24" name="Straight Arrow Connector 23"/>
        <xdr:cNvCxnSpPr/>
      </xdr:nvCxnSpPr>
      <xdr:spPr>
        <a:xfrm>
          <a:off x="10285095" y="3743325"/>
          <a:ext cx="3048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400050</xdr:colOff>
      <xdr:row>2</xdr:row>
      <xdr:rowOff>76200</xdr:rowOff>
    </xdr:from>
    <xdr:to>
      <xdr:col>24</xdr:col>
      <xdr:colOff>400050</xdr:colOff>
      <xdr:row>20</xdr:row>
      <xdr:rowOff>114300</xdr:rowOff>
    </xdr:to>
    <xdr:cxnSp macro="">
      <xdr:nvCxnSpPr>
        <xdr:cNvPr id="25" name="Straight Arrow Connector 24"/>
        <xdr:cNvCxnSpPr/>
      </xdr:nvCxnSpPr>
      <xdr:spPr>
        <a:xfrm flipV="1">
          <a:off x="10618470" y="434340"/>
          <a:ext cx="0" cy="3261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142875</xdr:colOff>
      <xdr:row>2</xdr:row>
      <xdr:rowOff>66675</xdr:rowOff>
    </xdr:from>
    <xdr:to>
      <xdr:col>24</xdr:col>
      <xdr:colOff>323850</xdr:colOff>
      <xdr:row>2</xdr:row>
      <xdr:rowOff>66675</xdr:rowOff>
    </xdr:to>
    <xdr:cxnSp macro="">
      <xdr:nvCxnSpPr>
        <xdr:cNvPr id="26" name="Straight Arrow Connector 25"/>
        <xdr:cNvCxnSpPr/>
      </xdr:nvCxnSpPr>
      <xdr:spPr>
        <a:xfrm flipH="1">
          <a:off x="4501515" y="424815"/>
          <a:ext cx="604075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142875</xdr:colOff>
      <xdr:row>2</xdr:row>
      <xdr:rowOff>104775</xdr:rowOff>
    </xdr:from>
    <xdr:to>
      <xdr:col>11</xdr:col>
      <xdr:colOff>142875</xdr:colOff>
      <xdr:row>3</xdr:row>
      <xdr:rowOff>114300</xdr:rowOff>
    </xdr:to>
    <xdr:cxnSp macro="">
      <xdr:nvCxnSpPr>
        <xdr:cNvPr id="27" name="Straight Arrow Connector 26"/>
        <xdr:cNvCxnSpPr/>
      </xdr:nvCxnSpPr>
      <xdr:spPr>
        <a:xfrm>
          <a:off x="4501515" y="462915"/>
          <a:ext cx="0" cy="1924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47625</xdr:colOff>
      <xdr:row>25</xdr:row>
      <xdr:rowOff>114300</xdr:rowOff>
    </xdr:from>
    <xdr:to>
      <xdr:col>24</xdr:col>
      <xdr:colOff>638175</xdr:colOff>
      <xdr:row>25</xdr:row>
      <xdr:rowOff>114300</xdr:rowOff>
    </xdr:to>
    <xdr:cxnSp macro="">
      <xdr:nvCxnSpPr>
        <xdr:cNvPr id="28" name="Straight Arrow Connector 27"/>
        <xdr:cNvCxnSpPr/>
      </xdr:nvCxnSpPr>
      <xdr:spPr>
        <a:xfrm>
          <a:off x="10266045" y="4594860"/>
          <a:ext cx="56769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647700</xdr:colOff>
      <xdr:row>1</xdr:row>
      <xdr:rowOff>114300</xdr:rowOff>
    </xdr:from>
    <xdr:to>
      <xdr:col>24</xdr:col>
      <xdr:colOff>647700</xdr:colOff>
      <xdr:row>25</xdr:row>
      <xdr:rowOff>38101</xdr:rowOff>
    </xdr:to>
    <xdr:cxnSp macro="">
      <xdr:nvCxnSpPr>
        <xdr:cNvPr id="29" name="Straight Arrow Connector 28"/>
        <xdr:cNvCxnSpPr/>
      </xdr:nvCxnSpPr>
      <xdr:spPr>
        <a:xfrm flipV="1">
          <a:off x="10835640" y="297180"/>
          <a:ext cx="0" cy="42214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180975</xdr:colOff>
      <xdr:row>1</xdr:row>
      <xdr:rowOff>133350</xdr:rowOff>
    </xdr:from>
    <xdr:to>
      <xdr:col>24</xdr:col>
      <xdr:colOff>581026</xdr:colOff>
      <xdr:row>1</xdr:row>
      <xdr:rowOff>133350</xdr:rowOff>
    </xdr:to>
    <xdr:cxnSp macro="">
      <xdr:nvCxnSpPr>
        <xdr:cNvPr id="30" name="Straight Arrow Connector 29"/>
        <xdr:cNvCxnSpPr/>
      </xdr:nvCxnSpPr>
      <xdr:spPr>
        <a:xfrm flipH="1">
          <a:off x="2162175" y="316230"/>
          <a:ext cx="863727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190500</xdr:colOff>
      <xdr:row>2</xdr:row>
      <xdr:rowOff>0</xdr:rowOff>
    </xdr:from>
    <xdr:to>
      <xdr:col>5</xdr:col>
      <xdr:colOff>190500</xdr:colOff>
      <xdr:row>3</xdr:row>
      <xdr:rowOff>142875</xdr:rowOff>
    </xdr:to>
    <xdr:cxnSp macro="">
      <xdr:nvCxnSpPr>
        <xdr:cNvPr id="31" name="Straight Arrow Connector 30"/>
        <xdr:cNvCxnSpPr/>
      </xdr:nvCxnSpPr>
      <xdr:spPr>
        <a:xfrm>
          <a:off x="2171700" y="358140"/>
          <a:ext cx="0" cy="3257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47625</xdr:colOff>
      <xdr:row>25</xdr:row>
      <xdr:rowOff>171450</xdr:rowOff>
    </xdr:from>
    <xdr:to>
      <xdr:col>10</xdr:col>
      <xdr:colOff>428625</xdr:colOff>
      <xdr:row>25</xdr:row>
      <xdr:rowOff>171450</xdr:rowOff>
    </xdr:to>
    <xdr:cxnSp macro="">
      <xdr:nvCxnSpPr>
        <xdr:cNvPr id="32" name="Straight Arrow Connector 31"/>
        <xdr:cNvCxnSpPr/>
      </xdr:nvCxnSpPr>
      <xdr:spPr>
        <a:xfrm>
          <a:off x="4010025" y="4652010"/>
          <a:ext cx="35052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295275</xdr:colOff>
      <xdr:row>8</xdr:row>
      <xdr:rowOff>161925</xdr:rowOff>
    </xdr:from>
    <xdr:to>
      <xdr:col>6</xdr:col>
      <xdr:colOff>333375</xdr:colOff>
      <xdr:row>10</xdr:row>
      <xdr:rowOff>0</xdr:rowOff>
    </xdr:to>
    <xdr:cxnSp macro="">
      <xdr:nvCxnSpPr>
        <xdr:cNvPr id="33" name="Straight Arrow Connector 32"/>
        <xdr:cNvCxnSpPr/>
      </xdr:nvCxnSpPr>
      <xdr:spPr>
        <a:xfrm>
          <a:off x="2276475" y="1609725"/>
          <a:ext cx="434340" cy="1962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371475</xdr:colOff>
      <xdr:row>9</xdr:row>
      <xdr:rowOff>76200</xdr:rowOff>
    </xdr:from>
    <xdr:to>
      <xdr:col>13</xdr:col>
      <xdr:colOff>428625</xdr:colOff>
      <xdr:row>10</xdr:row>
      <xdr:rowOff>47625</xdr:rowOff>
    </xdr:to>
    <xdr:cxnSp macro="">
      <xdr:nvCxnSpPr>
        <xdr:cNvPr id="34" name="Straight Arrow Connector 33"/>
        <xdr:cNvCxnSpPr/>
      </xdr:nvCxnSpPr>
      <xdr:spPr>
        <a:xfrm>
          <a:off x="4730115" y="1699260"/>
          <a:ext cx="819150" cy="1543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762000</xdr:colOff>
      <xdr:row>39</xdr:row>
      <xdr:rowOff>85725</xdr:rowOff>
    </xdr:from>
    <xdr:to>
      <xdr:col>5</xdr:col>
      <xdr:colOff>57150</xdr:colOff>
      <xdr:row>39</xdr:row>
      <xdr:rowOff>85725</xdr:rowOff>
    </xdr:to>
    <xdr:cxnSp macro="">
      <xdr:nvCxnSpPr>
        <xdr:cNvPr id="35" name="Straight Arrow Connector 34"/>
        <xdr:cNvCxnSpPr/>
      </xdr:nvCxnSpPr>
      <xdr:spPr>
        <a:xfrm>
          <a:off x="1584960" y="7118985"/>
          <a:ext cx="45339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85725</xdr:colOff>
      <xdr:row>38</xdr:row>
      <xdr:rowOff>38100</xdr:rowOff>
    </xdr:from>
    <xdr:to>
      <xdr:col>8</xdr:col>
      <xdr:colOff>9525</xdr:colOff>
      <xdr:row>38</xdr:row>
      <xdr:rowOff>38100</xdr:rowOff>
    </xdr:to>
    <xdr:cxnSp macro="">
      <xdr:nvCxnSpPr>
        <xdr:cNvPr id="36" name="Straight Arrow Connector 35"/>
        <xdr:cNvCxnSpPr/>
      </xdr:nvCxnSpPr>
      <xdr:spPr>
        <a:xfrm>
          <a:off x="2066925" y="6888480"/>
          <a:ext cx="111252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57150</xdr:colOff>
      <xdr:row>36</xdr:row>
      <xdr:rowOff>76200</xdr:rowOff>
    </xdr:from>
    <xdr:to>
      <xdr:col>10</xdr:col>
      <xdr:colOff>409575</xdr:colOff>
      <xdr:row>36</xdr:row>
      <xdr:rowOff>76200</xdr:rowOff>
    </xdr:to>
    <xdr:cxnSp macro="">
      <xdr:nvCxnSpPr>
        <xdr:cNvPr id="37" name="Straight Arrow Connector 36"/>
        <xdr:cNvCxnSpPr/>
      </xdr:nvCxnSpPr>
      <xdr:spPr>
        <a:xfrm>
          <a:off x="3227070" y="6560820"/>
          <a:ext cx="112966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34</xdr:row>
      <xdr:rowOff>57150</xdr:rowOff>
    </xdr:from>
    <xdr:to>
      <xdr:col>14</xdr:col>
      <xdr:colOff>19050</xdr:colOff>
      <xdr:row>34</xdr:row>
      <xdr:rowOff>57150</xdr:rowOff>
    </xdr:to>
    <xdr:cxnSp macro="">
      <xdr:nvCxnSpPr>
        <xdr:cNvPr id="38" name="Straight Arrow Connector 37"/>
        <xdr:cNvCxnSpPr/>
      </xdr:nvCxnSpPr>
      <xdr:spPr>
        <a:xfrm>
          <a:off x="4396740" y="6176010"/>
          <a:ext cx="116967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32</xdr:row>
      <xdr:rowOff>47625</xdr:rowOff>
    </xdr:from>
    <xdr:to>
      <xdr:col>14</xdr:col>
      <xdr:colOff>581025</xdr:colOff>
      <xdr:row>32</xdr:row>
      <xdr:rowOff>47625</xdr:rowOff>
    </xdr:to>
    <xdr:cxnSp macro="">
      <xdr:nvCxnSpPr>
        <xdr:cNvPr id="39" name="Straight Arrow Connector 38"/>
        <xdr:cNvCxnSpPr/>
      </xdr:nvCxnSpPr>
      <xdr:spPr>
        <a:xfrm>
          <a:off x="5566410" y="5800725"/>
          <a:ext cx="56197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66675</xdr:colOff>
      <xdr:row>40</xdr:row>
      <xdr:rowOff>171450</xdr:rowOff>
    </xdr:from>
    <xdr:to>
      <xdr:col>7</xdr:col>
      <xdr:colOff>428625</xdr:colOff>
      <xdr:row>40</xdr:row>
      <xdr:rowOff>171450</xdr:rowOff>
    </xdr:to>
    <xdr:cxnSp macro="">
      <xdr:nvCxnSpPr>
        <xdr:cNvPr id="40" name="Straight Arrow Connector 39"/>
        <xdr:cNvCxnSpPr/>
      </xdr:nvCxnSpPr>
      <xdr:spPr>
        <a:xfrm>
          <a:off x="2047875" y="7387590"/>
          <a:ext cx="11239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28575</xdr:colOff>
      <xdr:row>42</xdr:row>
      <xdr:rowOff>171450</xdr:rowOff>
    </xdr:from>
    <xdr:to>
      <xdr:col>10</xdr:col>
      <xdr:colOff>390525</xdr:colOff>
      <xdr:row>42</xdr:row>
      <xdr:rowOff>171450</xdr:rowOff>
    </xdr:to>
    <xdr:cxnSp macro="">
      <xdr:nvCxnSpPr>
        <xdr:cNvPr id="41" name="Straight Arrow Connector 40"/>
        <xdr:cNvCxnSpPr/>
      </xdr:nvCxnSpPr>
      <xdr:spPr>
        <a:xfrm>
          <a:off x="3198495" y="7753350"/>
          <a:ext cx="115443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44</xdr:row>
      <xdr:rowOff>171450</xdr:rowOff>
    </xdr:from>
    <xdr:to>
      <xdr:col>13</xdr:col>
      <xdr:colOff>361950</xdr:colOff>
      <xdr:row>44</xdr:row>
      <xdr:rowOff>171450</xdr:rowOff>
    </xdr:to>
    <xdr:cxnSp macro="">
      <xdr:nvCxnSpPr>
        <xdr:cNvPr id="42" name="Straight Arrow Connector 41"/>
        <xdr:cNvCxnSpPr/>
      </xdr:nvCxnSpPr>
      <xdr:spPr>
        <a:xfrm>
          <a:off x="4358640" y="8119110"/>
          <a:ext cx="115443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428625</xdr:colOff>
      <xdr:row>46</xdr:row>
      <xdr:rowOff>142875</xdr:rowOff>
    </xdr:from>
    <xdr:to>
      <xdr:col>15</xdr:col>
      <xdr:colOff>400050</xdr:colOff>
      <xdr:row>46</xdr:row>
      <xdr:rowOff>142875</xdr:rowOff>
    </xdr:to>
    <xdr:cxnSp macro="">
      <xdr:nvCxnSpPr>
        <xdr:cNvPr id="43" name="Straight Arrow Connector 42"/>
        <xdr:cNvCxnSpPr/>
      </xdr:nvCxnSpPr>
      <xdr:spPr>
        <a:xfrm>
          <a:off x="5549265" y="8456295"/>
          <a:ext cx="105346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38100</xdr:colOff>
      <xdr:row>38</xdr:row>
      <xdr:rowOff>66675</xdr:rowOff>
    </xdr:from>
    <xdr:to>
      <xdr:col>5</xdr:col>
      <xdr:colOff>38100</xdr:colOff>
      <xdr:row>39</xdr:row>
      <xdr:rowOff>66675</xdr:rowOff>
    </xdr:to>
    <xdr:cxnSp macro="">
      <xdr:nvCxnSpPr>
        <xdr:cNvPr id="44" name="Straight Arrow Connector 43"/>
        <xdr:cNvCxnSpPr/>
      </xdr:nvCxnSpPr>
      <xdr:spPr>
        <a:xfrm flipV="1">
          <a:off x="2019300" y="6917055"/>
          <a:ext cx="0" cy="1828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xdr:colOff>
      <xdr:row>36</xdr:row>
      <xdr:rowOff>66675</xdr:rowOff>
    </xdr:from>
    <xdr:to>
      <xdr:col>8</xdr:col>
      <xdr:colOff>19050</xdr:colOff>
      <xdr:row>38</xdr:row>
      <xdr:rowOff>47626</xdr:rowOff>
    </xdr:to>
    <xdr:cxnSp macro="">
      <xdr:nvCxnSpPr>
        <xdr:cNvPr id="45" name="Straight Arrow Connector 44"/>
        <xdr:cNvCxnSpPr/>
      </xdr:nvCxnSpPr>
      <xdr:spPr>
        <a:xfrm flipV="1">
          <a:off x="3188970" y="6551295"/>
          <a:ext cx="0" cy="3467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419100</xdr:colOff>
      <xdr:row>34</xdr:row>
      <xdr:rowOff>66675</xdr:rowOff>
    </xdr:from>
    <xdr:to>
      <xdr:col>10</xdr:col>
      <xdr:colOff>419100</xdr:colOff>
      <xdr:row>36</xdr:row>
      <xdr:rowOff>66676</xdr:rowOff>
    </xdr:to>
    <xdr:cxnSp macro="">
      <xdr:nvCxnSpPr>
        <xdr:cNvPr id="46" name="Straight Arrow Connector 45"/>
        <xdr:cNvCxnSpPr/>
      </xdr:nvCxnSpPr>
      <xdr:spPr>
        <a:xfrm flipV="1">
          <a:off x="4358640" y="6185535"/>
          <a:ext cx="0" cy="3657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419100</xdr:colOff>
      <xdr:row>32</xdr:row>
      <xdr:rowOff>38100</xdr:rowOff>
    </xdr:from>
    <xdr:to>
      <xdr:col>13</xdr:col>
      <xdr:colOff>419100</xdr:colOff>
      <xdr:row>34</xdr:row>
      <xdr:rowOff>66676</xdr:rowOff>
    </xdr:to>
    <xdr:cxnSp macro="">
      <xdr:nvCxnSpPr>
        <xdr:cNvPr id="47" name="Straight Arrow Connector 46"/>
        <xdr:cNvCxnSpPr/>
      </xdr:nvCxnSpPr>
      <xdr:spPr>
        <a:xfrm flipV="1">
          <a:off x="5547360" y="5791200"/>
          <a:ext cx="0" cy="3943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38100</xdr:colOff>
      <xdr:row>39</xdr:row>
      <xdr:rowOff>114300</xdr:rowOff>
    </xdr:from>
    <xdr:to>
      <xdr:col>5</xdr:col>
      <xdr:colOff>38100</xdr:colOff>
      <xdr:row>40</xdr:row>
      <xdr:rowOff>123825</xdr:rowOff>
    </xdr:to>
    <xdr:cxnSp macro="">
      <xdr:nvCxnSpPr>
        <xdr:cNvPr id="48" name="Straight Arrow Connector 47"/>
        <xdr:cNvCxnSpPr/>
      </xdr:nvCxnSpPr>
      <xdr:spPr>
        <a:xfrm>
          <a:off x="2019300" y="7147560"/>
          <a:ext cx="0" cy="1924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28575</xdr:colOff>
      <xdr:row>40</xdr:row>
      <xdr:rowOff>171450</xdr:rowOff>
    </xdr:from>
    <xdr:to>
      <xdr:col>8</xdr:col>
      <xdr:colOff>28575</xdr:colOff>
      <xdr:row>42</xdr:row>
      <xdr:rowOff>123825</xdr:rowOff>
    </xdr:to>
    <xdr:cxnSp macro="">
      <xdr:nvCxnSpPr>
        <xdr:cNvPr id="49" name="Straight Arrow Connector 48"/>
        <xdr:cNvCxnSpPr/>
      </xdr:nvCxnSpPr>
      <xdr:spPr>
        <a:xfrm>
          <a:off x="3198495" y="7387590"/>
          <a:ext cx="0" cy="3181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43</xdr:row>
      <xdr:rowOff>19050</xdr:rowOff>
    </xdr:from>
    <xdr:to>
      <xdr:col>11</xdr:col>
      <xdr:colOff>9525</xdr:colOff>
      <xdr:row>44</xdr:row>
      <xdr:rowOff>152400</xdr:rowOff>
    </xdr:to>
    <xdr:cxnSp macro="">
      <xdr:nvCxnSpPr>
        <xdr:cNvPr id="50" name="Straight Arrow Connector 49"/>
        <xdr:cNvCxnSpPr/>
      </xdr:nvCxnSpPr>
      <xdr:spPr>
        <a:xfrm>
          <a:off x="4368165" y="7783830"/>
          <a:ext cx="0" cy="3162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44</xdr:row>
      <xdr:rowOff>161925</xdr:rowOff>
    </xdr:from>
    <xdr:to>
      <xdr:col>14</xdr:col>
      <xdr:colOff>0</xdr:colOff>
      <xdr:row>46</xdr:row>
      <xdr:rowOff>114300</xdr:rowOff>
    </xdr:to>
    <xdr:cxnSp macro="">
      <xdr:nvCxnSpPr>
        <xdr:cNvPr id="51" name="Straight Arrow Connector 50"/>
        <xdr:cNvCxnSpPr/>
      </xdr:nvCxnSpPr>
      <xdr:spPr>
        <a:xfrm>
          <a:off x="5547360" y="8109585"/>
          <a:ext cx="0" cy="3181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238125</xdr:colOff>
      <xdr:row>37</xdr:row>
      <xdr:rowOff>161925</xdr:rowOff>
    </xdr:from>
    <xdr:to>
      <xdr:col>5</xdr:col>
      <xdr:colOff>238125</xdr:colOff>
      <xdr:row>38</xdr:row>
      <xdr:rowOff>104775</xdr:rowOff>
    </xdr:to>
    <xdr:cxnSp macro="">
      <xdr:nvCxnSpPr>
        <xdr:cNvPr id="52" name="Straight Connector 51"/>
        <xdr:cNvCxnSpPr/>
      </xdr:nvCxnSpPr>
      <xdr:spPr>
        <a:xfrm>
          <a:off x="2219325" y="6829425"/>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37</xdr:row>
      <xdr:rowOff>171450</xdr:rowOff>
    </xdr:from>
    <xdr:to>
      <xdr:col>6</xdr:col>
      <xdr:colOff>19050</xdr:colOff>
      <xdr:row>38</xdr:row>
      <xdr:rowOff>114300</xdr:rowOff>
    </xdr:to>
    <xdr:cxnSp macro="">
      <xdr:nvCxnSpPr>
        <xdr:cNvPr id="53" name="Straight Connector 52"/>
        <xdr:cNvCxnSpPr/>
      </xdr:nvCxnSpPr>
      <xdr:spPr>
        <a:xfrm>
          <a:off x="2396490" y="6838950"/>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219075</xdr:colOff>
      <xdr:row>37</xdr:row>
      <xdr:rowOff>171450</xdr:rowOff>
    </xdr:from>
    <xdr:to>
      <xdr:col>6</xdr:col>
      <xdr:colOff>219075</xdr:colOff>
      <xdr:row>38</xdr:row>
      <xdr:rowOff>114300</xdr:rowOff>
    </xdr:to>
    <xdr:cxnSp macro="">
      <xdr:nvCxnSpPr>
        <xdr:cNvPr id="54" name="Straight Connector 53"/>
        <xdr:cNvCxnSpPr/>
      </xdr:nvCxnSpPr>
      <xdr:spPr>
        <a:xfrm>
          <a:off x="2596515" y="6838950"/>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37</xdr:row>
      <xdr:rowOff>171450</xdr:rowOff>
    </xdr:from>
    <xdr:to>
      <xdr:col>7</xdr:col>
      <xdr:colOff>9525</xdr:colOff>
      <xdr:row>38</xdr:row>
      <xdr:rowOff>114300</xdr:rowOff>
    </xdr:to>
    <xdr:cxnSp macro="">
      <xdr:nvCxnSpPr>
        <xdr:cNvPr id="55" name="Straight Connector 54"/>
        <xdr:cNvCxnSpPr/>
      </xdr:nvCxnSpPr>
      <xdr:spPr>
        <a:xfrm>
          <a:off x="2783205" y="6838950"/>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219075</xdr:colOff>
      <xdr:row>37</xdr:row>
      <xdr:rowOff>171450</xdr:rowOff>
    </xdr:from>
    <xdr:to>
      <xdr:col>7</xdr:col>
      <xdr:colOff>219075</xdr:colOff>
      <xdr:row>38</xdr:row>
      <xdr:rowOff>114300</xdr:rowOff>
    </xdr:to>
    <xdr:cxnSp macro="">
      <xdr:nvCxnSpPr>
        <xdr:cNvPr id="56" name="Straight Connector 55"/>
        <xdr:cNvCxnSpPr/>
      </xdr:nvCxnSpPr>
      <xdr:spPr>
        <a:xfrm>
          <a:off x="2992755" y="6838950"/>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190500</xdr:colOff>
      <xdr:row>36</xdr:row>
      <xdr:rowOff>0</xdr:rowOff>
    </xdr:from>
    <xdr:to>
      <xdr:col>8</xdr:col>
      <xdr:colOff>190500</xdr:colOff>
      <xdr:row>36</xdr:row>
      <xdr:rowOff>123825</xdr:rowOff>
    </xdr:to>
    <xdr:cxnSp macro="">
      <xdr:nvCxnSpPr>
        <xdr:cNvPr id="57" name="Straight Connector 56"/>
        <xdr:cNvCxnSpPr/>
      </xdr:nvCxnSpPr>
      <xdr:spPr>
        <a:xfrm>
          <a:off x="3360420" y="6484620"/>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409575</xdr:colOff>
      <xdr:row>36</xdr:row>
      <xdr:rowOff>9525</xdr:rowOff>
    </xdr:from>
    <xdr:to>
      <xdr:col>8</xdr:col>
      <xdr:colOff>409575</xdr:colOff>
      <xdr:row>36</xdr:row>
      <xdr:rowOff>133350</xdr:rowOff>
    </xdr:to>
    <xdr:cxnSp macro="">
      <xdr:nvCxnSpPr>
        <xdr:cNvPr id="58" name="Straight Connector 57"/>
        <xdr:cNvCxnSpPr/>
      </xdr:nvCxnSpPr>
      <xdr:spPr>
        <a:xfrm>
          <a:off x="3564255" y="6494145"/>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171450</xdr:colOff>
      <xdr:row>36</xdr:row>
      <xdr:rowOff>9525</xdr:rowOff>
    </xdr:from>
    <xdr:to>
      <xdr:col>9</xdr:col>
      <xdr:colOff>171450</xdr:colOff>
      <xdr:row>36</xdr:row>
      <xdr:rowOff>133350</xdr:rowOff>
    </xdr:to>
    <xdr:cxnSp macro="">
      <xdr:nvCxnSpPr>
        <xdr:cNvPr id="59" name="Straight Connector 58"/>
        <xdr:cNvCxnSpPr/>
      </xdr:nvCxnSpPr>
      <xdr:spPr>
        <a:xfrm>
          <a:off x="3737610" y="6494145"/>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400050</xdr:colOff>
      <xdr:row>36</xdr:row>
      <xdr:rowOff>9525</xdr:rowOff>
    </xdr:from>
    <xdr:to>
      <xdr:col>9</xdr:col>
      <xdr:colOff>400050</xdr:colOff>
      <xdr:row>36</xdr:row>
      <xdr:rowOff>133350</xdr:rowOff>
    </xdr:to>
    <xdr:cxnSp macro="">
      <xdr:nvCxnSpPr>
        <xdr:cNvPr id="60" name="Straight Connector 59"/>
        <xdr:cNvCxnSpPr/>
      </xdr:nvCxnSpPr>
      <xdr:spPr>
        <a:xfrm>
          <a:off x="3958590" y="6494145"/>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171450</xdr:colOff>
      <xdr:row>36</xdr:row>
      <xdr:rowOff>9525</xdr:rowOff>
    </xdr:from>
    <xdr:to>
      <xdr:col>10</xdr:col>
      <xdr:colOff>171450</xdr:colOff>
      <xdr:row>36</xdr:row>
      <xdr:rowOff>133350</xdr:rowOff>
    </xdr:to>
    <xdr:cxnSp macro="">
      <xdr:nvCxnSpPr>
        <xdr:cNvPr id="61" name="Straight Connector 60"/>
        <xdr:cNvCxnSpPr/>
      </xdr:nvCxnSpPr>
      <xdr:spPr>
        <a:xfrm>
          <a:off x="4133850" y="6494145"/>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171450</xdr:colOff>
      <xdr:row>33</xdr:row>
      <xdr:rowOff>161925</xdr:rowOff>
    </xdr:from>
    <xdr:to>
      <xdr:col>11</xdr:col>
      <xdr:colOff>171450</xdr:colOff>
      <xdr:row>34</xdr:row>
      <xdr:rowOff>104775</xdr:rowOff>
    </xdr:to>
    <xdr:cxnSp macro="">
      <xdr:nvCxnSpPr>
        <xdr:cNvPr id="62" name="Straight Connector 61"/>
        <xdr:cNvCxnSpPr/>
      </xdr:nvCxnSpPr>
      <xdr:spPr>
        <a:xfrm>
          <a:off x="4530090" y="6097905"/>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390525</xdr:colOff>
      <xdr:row>33</xdr:row>
      <xdr:rowOff>171450</xdr:rowOff>
    </xdr:from>
    <xdr:to>
      <xdr:col>11</xdr:col>
      <xdr:colOff>390525</xdr:colOff>
      <xdr:row>34</xdr:row>
      <xdr:rowOff>114300</xdr:rowOff>
    </xdr:to>
    <xdr:cxnSp macro="">
      <xdr:nvCxnSpPr>
        <xdr:cNvPr id="63" name="Straight Connector 62"/>
        <xdr:cNvCxnSpPr/>
      </xdr:nvCxnSpPr>
      <xdr:spPr>
        <a:xfrm>
          <a:off x="4749165" y="6107430"/>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152400</xdr:colOff>
      <xdr:row>33</xdr:row>
      <xdr:rowOff>171450</xdr:rowOff>
    </xdr:from>
    <xdr:to>
      <xdr:col>12</xdr:col>
      <xdr:colOff>152400</xdr:colOff>
      <xdr:row>34</xdr:row>
      <xdr:rowOff>114300</xdr:rowOff>
    </xdr:to>
    <xdr:cxnSp macro="">
      <xdr:nvCxnSpPr>
        <xdr:cNvPr id="64" name="Straight Connector 63"/>
        <xdr:cNvCxnSpPr/>
      </xdr:nvCxnSpPr>
      <xdr:spPr>
        <a:xfrm>
          <a:off x="4907280" y="6107430"/>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381000</xdr:colOff>
      <xdr:row>33</xdr:row>
      <xdr:rowOff>171450</xdr:rowOff>
    </xdr:from>
    <xdr:to>
      <xdr:col>12</xdr:col>
      <xdr:colOff>381000</xdr:colOff>
      <xdr:row>34</xdr:row>
      <xdr:rowOff>114300</xdr:rowOff>
    </xdr:to>
    <xdr:cxnSp macro="">
      <xdr:nvCxnSpPr>
        <xdr:cNvPr id="65" name="Straight Connector 64"/>
        <xdr:cNvCxnSpPr/>
      </xdr:nvCxnSpPr>
      <xdr:spPr>
        <a:xfrm>
          <a:off x="5135880" y="6107430"/>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152400</xdr:colOff>
      <xdr:row>33</xdr:row>
      <xdr:rowOff>171450</xdr:rowOff>
    </xdr:from>
    <xdr:to>
      <xdr:col>13</xdr:col>
      <xdr:colOff>152400</xdr:colOff>
      <xdr:row>34</xdr:row>
      <xdr:rowOff>114300</xdr:rowOff>
    </xdr:to>
    <xdr:cxnSp macro="">
      <xdr:nvCxnSpPr>
        <xdr:cNvPr id="66" name="Straight Connector 65"/>
        <xdr:cNvCxnSpPr/>
      </xdr:nvCxnSpPr>
      <xdr:spPr>
        <a:xfrm>
          <a:off x="5303520" y="6107430"/>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266700</xdr:colOff>
      <xdr:row>40</xdr:row>
      <xdr:rowOff>114300</xdr:rowOff>
    </xdr:from>
    <xdr:to>
      <xdr:col>5</xdr:col>
      <xdr:colOff>266700</xdr:colOff>
      <xdr:row>41</xdr:row>
      <xdr:rowOff>57150</xdr:rowOff>
    </xdr:to>
    <xdr:cxnSp macro="">
      <xdr:nvCxnSpPr>
        <xdr:cNvPr id="67" name="Straight Connector 66"/>
        <xdr:cNvCxnSpPr/>
      </xdr:nvCxnSpPr>
      <xdr:spPr>
        <a:xfrm>
          <a:off x="2247900" y="7330440"/>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47625</xdr:colOff>
      <xdr:row>40</xdr:row>
      <xdr:rowOff>123825</xdr:rowOff>
    </xdr:from>
    <xdr:to>
      <xdr:col>6</xdr:col>
      <xdr:colOff>47625</xdr:colOff>
      <xdr:row>41</xdr:row>
      <xdr:rowOff>66675</xdr:rowOff>
    </xdr:to>
    <xdr:cxnSp macro="">
      <xdr:nvCxnSpPr>
        <xdr:cNvPr id="68" name="Straight Connector 67"/>
        <xdr:cNvCxnSpPr/>
      </xdr:nvCxnSpPr>
      <xdr:spPr>
        <a:xfrm>
          <a:off x="2425065" y="7339965"/>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247650</xdr:colOff>
      <xdr:row>40</xdr:row>
      <xdr:rowOff>123825</xdr:rowOff>
    </xdr:from>
    <xdr:to>
      <xdr:col>6</xdr:col>
      <xdr:colOff>247650</xdr:colOff>
      <xdr:row>41</xdr:row>
      <xdr:rowOff>66675</xdr:rowOff>
    </xdr:to>
    <xdr:cxnSp macro="">
      <xdr:nvCxnSpPr>
        <xdr:cNvPr id="69" name="Straight Connector 68"/>
        <xdr:cNvCxnSpPr/>
      </xdr:nvCxnSpPr>
      <xdr:spPr>
        <a:xfrm>
          <a:off x="2625090" y="7339965"/>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38100</xdr:colOff>
      <xdr:row>40</xdr:row>
      <xdr:rowOff>123825</xdr:rowOff>
    </xdr:from>
    <xdr:to>
      <xdr:col>7</xdr:col>
      <xdr:colOff>38100</xdr:colOff>
      <xdr:row>41</xdr:row>
      <xdr:rowOff>66675</xdr:rowOff>
    </xdr:to>
    <xdr:cxnSp macro="">
      <xdr:nvCxnSpPr>
        <xdr:cNvPr id="70" name="Straight Connector 69"/>
        <xdr:cNvCxnSpPr/>
      </xdr:nvCxnSpPr>
      <xdr:spPr>
        <a:xfrm>
          <a:off x="2811780" y="7339965"/>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247650</xdr:colOff>
      <xdr:row>40</xdr:row>
      <xdr:rowOff>123825</xdr:rowOff>
    </xdr:from>
    <xdr:to>
      <xdr:col>7</xdr:col>
      <xdr:colOff>247650</xdr:colOff>
      <xdr:row>41</xdr:row>
      <xdr:rowOff>66675</xdr:rowOff>
    </xdr:to>
    <xdr:cxnSp macro="">
      <xdr:nvCxnSpPr>
        <xdr:cNvPr id="71" name="Straight Connector 70"/>
        <xdr:cNvCxnSpPr/>
      </xdr:nvCxnSpPr>
      <xdr:spPr>
        <a:xfrm>
          <a:off x="3021330" y="7339965"/>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142875</xdr:colOff>
      <xdr:row>42</xdr:row>
      <xdr:rowOff>104775</xdr:rowOff>
    </xdr:from>
    <xdr:to>
      <xdr:col>8</xdr:col>
      <xdr:colOff>142875</xdr:colOff>
      <xdr:row>43</xdr:row>
      <xdr:rowOff>47625</xdr:rowOff>
    </xdr:to>
    <xdr:cxnSp macro="">
      <xdr:nvCxnSpPr>
        <xdr:cNvPr id="72" name="Straight Connector 71"/>
        <xdr:cNvCxnSpPr/>
      </xdr:nvCxnSpPr>
      <xdr:spPr>
        <a:xfrm>
          <a:off x="3312795" y="7686675"/>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361950</xdr:colOff>
      <xdr:row>42</xdr:row>
      <xdr:rowOff>114300</xdr:rowOff>
    </xdr:from>
    <xdr:to>
      <xdr:col>8</xdr:col>
      <xdr:colOff>361950</xdr:colOff>
      <xdr:row>43</xdr:row>
      <xdr:rowOff>57150</xdr:rowOff>
    </xdr:to>
    <xdr:cxnSp macro="">
      <xdr:nvCxnSpPr>
        <xdr:cNvPr id="73" name="Straight Connector 72"/>
        <xdr:cNvCxnSpPr/>
      </xdr:nvCxnSpPr>
      <xdr:spPr>
        <a:xfrm>
          <a:off x="3531870" y="7696200"/>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123825</xdr:colOff>
      <xdr:row>42</xdr:row>
      <xdr:rowOff>114300</xdr:rowOff>
    </xdr:from>
    <xdr:to>
      <xdr:col>9</xdr:col>
      <xdr:colOff>123825</xdr:colOff>
      <xdr:row>43</xdr:row>
      <xdr:rowOff>57150</xdr:rowOff>
    </xdr:to>
    <xdr:cxnSp macro="">
      <xdr:nvCxnSpPr>
        <xdr:cNvPr id="74" name="Straight Connector 73"/>
        <xdr:cNvCxnSpPr/>
      </xdr:nvCxnSpPr>
      <xdr:spPr>
        <a:xfrm>
          <a:off x="3689985" y="7696200"/>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352425</xdr:colOff>
      <xdr:row>42</xdr:row>
      <xdr:rowOff>114300</xdr:rowOff>
    </xdr:from>
    <xdr:to>
      <xdr:col>9</xdr:col>
      <xdr:colOff>352425</xdr:colOff>
      <xdr:row>43</xdr:row>
      <xdr:rowOff>57150</xdr:rowOff>
    </xdr:to>
    <xdr:cxnSp macro="">
      <xdr:nvCxnSpPr>
        <xdr:cNvPr id="75" name="Straight Connector 74"/>
        <xdr:cNvCxnSpPr/>
      </xdr:nvCxnSpPr>
      <xdr:spPr>
        <a:xfrm>
          <a:off x="3918585" y="7696200"/>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123825</xdr:colOff>
      <xdr:row>42</xdr:row>
      <xdr:rowOff>114300</xdr:rowOff>
    </xdr:from>
    <xdr:to>
      <xdr:col>10</xdr:col>
      <xdr:colOff>123825</xdr:colOff>
      <xdr:row>43</xdr:row>
      <xdr:rowOff>57150</xdr:rowOff>
    </xdr:to>
    <xdr:cxnSp macro="">
      <xdr:nvCxnSpPr>
        <xdr:cNvPr id="76" name="Straight Connector 75"/>
        <xdr:cNvCxnSpPr/>
      </xdr:nvCxnSpPr>
      <xdr:spPr>
        <a:xfrm>
          <a:off x="4086225" y="7696200"/>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161925</xdr:colOff>
      <xdr:row>44</xdr:row>
      <xdr:rowOff>104775</xdr:rowOff>
    </xdr:from>
    <xdr:to>
      <xdr:col>11</xdr:col>
      <xdr:colOff>161925</xdr:colOff>
      <xdr:row>45</xdr:row>
      <xdr:rowOff>47625</xdr:rowOff>
    </xdr:to>
    <xdr:cxnSp macro="">
      <xdr:nvCxnSpPr>
        <xdr:cNvPr id="77" name="Straight Connector 76"/>
        <xdr:cNvCxnSpPr/>
      </xdr:nvCxnSpPr>
      <xdr:spPr>
        <a:xfrm>
          <a:off x="4520565" y="8052435"/>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381000</xdr:colOff>
      <xdr:row>44</xdr:row>
      <xdr:rowOff>114300</xdr:rowOff>
    </xdr:from>
    <xdr:to>
      <xdr:col>11</xdr:col>
      <xdr:colOff>381000</xdr:colOff>
      <xdr:row>45</xdr:row>
      <xdr:rowOff>57150</xdr:rowOff>
    </xdr:to>
    <xdr:cxnSp macro="">
      <xdr:nvCxnSpPr>
        <xdr:cNvPr id="78" name="Straight Connector 77"/>
        <xdr:cNvCxnSpPr/>
      </xdr:nvCxnSpPr>
      <xdr:spPr>
        <a:xfrm>
          <a:off x="4739640" y="8061960"/>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142875</xdr:colOff>
      <xdr:row>44</xdr:row>
      <xdr:rowOff>114300</xdr:rowOff>
    </xdr:from>
    <xdr:to>
      <xdr:col>12</xdr:col>
      <xdr:colOff>142875</xdr:colOff>
      <xdr:row>45</xdr:row>
      <xdr:rowOff>57150</xdr:rowOff>
    </xdr:to>
    <xdr:cxnSp macro="">
      <xdr:nvCxnSpPr>
        <xdr:cNvPr id="79" name="Straight Connector 78"/>
        <xdr:cNvCxnSpPr/>
      </xdr:nvCxnSpPr>
      <xdr:spPr>
        <a:xfrm>
          <a:off x="4897755" y="8061960"/>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371475</xdr:colOff>
      <xdr:row>44</xdr:row>
      <xdr:rowOff>114300</xdr:rowOff>
    </xdr:from>
    <xdr:to>
      <xdr:col>12</xdr:col>
      <xdr:colOff>371475</xdr:colOff>
      <xdr:row>45</xdr:row>
      <xdr:rowOff>57150</xdr:rowOff>
    </xdr:to>
    <xdr:cxnSp macro="">
      <xdr:nvCxnSpPr>
        <xdr:cNvPr id="80" name="Straight Connector 79"/>
        <xdr:cNvCxnSpPr/>
      </xdr:nvCxnSpPr>
      <xdr:spPr>
        <a:xfrm>
          <a:off x="5126355" y="8061960"/>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142875</xdr:colOff>
      <xdr:row>44</xdr:row>
      <xdr:rowOff>114300</xdr:rowOff>
    </xdr:from>
    <xdr:to>
      <xdr:col>13</xdr:col>
      <xdr:colOff>142875</xdr:colOff>
      <xdr:row>45</xdr:row>
      <xdr:rowOff>57150</xdr:rowOff>
    </xdr:to>
    <xdr:cxnSp macro="">
      <xdr:nvCxnSpPr>
        <xdr:cNvPr id="81" name="Straight Connector 80"/>
        <xdr:cNvCxnSpPr/>
      </xdr:nvCxnSpPr>
      <xdr:spPr>
        <a:xfrm>
          <a:off x="5293995" y="8061960"/>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123825</xdr:colOff>
      <xdr:row>46</xdr:row>
      <xdr:rowOff>76200</xdr:rowOff>
    </xdr:from>
    <xdr:to>
      <xdr:col>14</xdr:col>
      <xdr:colOff>123825</xdr:colOff>
      <xdr:row>47</xdr:row>
      <xdr:rowOff>19050</xdr:rowOff>
    </xdr:to>
    <xdr:cxnSp macro="">
      <xdr:nvCxnSpPr>
        <xdr:cNvPr id="82" name="Straight Connector 81"/>
        <xdr:cNvCxnSpPr/>
      </xdr:nvCxnSpPr>
      <xdr:spPr>
        <a:xfrm>
          <a:off x="5671185" y="8389620"/>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342900</xdr:colOff>
      <xdr:row>46</xdr:row>
      <xdr:rowOff>85725</xdr:rowOff>
    </xdr:from>
    <xdr:to>
      <xdr:col>14</xdr:col>
      <xdr:colOff>342900</xdr:colOff>
      <xdr:row>47</xdr:row>
      <xdr:rowOff>28575</xdr:rowOff>
    </xdr:to>
    <xdr:cxnSp macro="">
      <xdr:nvCxnSpPr>
        <xdr:cNvPr id="83" name="Straight Connector 82"/>
        <xdr:cNvCxnSpPr/>
      </xdr:nvCxnSpPr>
      <xdr:spPr>
        <a:xfrm>
          <a:off x="5890260" y="8399145"/>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542925</xdr:colOff>
      <xdr:row>46</xdr:row>
      <xdr:rowOff>85725</xdr:rowOff>
    </xdr:from>
    <xdr:to>
      <xdr:col>14</xdr:col>
      <xdr:colOff>542925</xdr:colOff>
      <xdr:row>47</xdr:row>
      <xdr:rowOff>28575</xdr:rowOff>
    </xdr:to>
    <xdr:cxnSp macro="">
      <xdr:nvCxnSpPr>
        <xdr:cNvPr id="84" name="Straight Connector 83"/>
        <xdr:cNvCxnSpPr/>
      </xdr:nvCxnSpPr>
      <xdr:spPr>
        <a:xfrm>
          <a:off x="6090285" y="8399145"/>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771525</xdr:colOff>
      <xdr:row>46</xdr:row>
      <xdr:rowOff>85725</xdr:rowOff>
    </xdr:from>
    <xdr:to>
      <xdr:col>14</xdr:col>
      <xdr:colOff>771525</xdr:colOff>
      <xdr:row>47</xdr:row>
      <xdr:rowOff>28575</xdr:rowOff>
    </xdr:to>
    <xdr:cxnSp macro="">
      <xdr:nvCxnSpPr>
        <xdr:cNvPr id="85" name="Straight Connector 84"/>
        <xdr:cNvCxnSpPr/>
      </xdr:nvCxnSpPr>
      <xdr:spPr>
        <a:xfrm>
          <a:off x="6212205" y="8399145"/>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152400</xdr:colOff>
      <xdr:row>46</xdr:row>
      <xdr:rowOff>85725</xdr:rowOff>
    </xdr:from>
    <xdr:to>
      <xdr:col>15</xdr:col>
      <xdr:colOff>152400</xdr:colOff>
      <xdr:row>47</xdr:row>
      <xdr:rowOff>28575</xdr:rowOff>
    </xdr:to>
    <xdr:cxnSp macro="">
      <xdr:nvCxnSpPr>
        <xdr:cNvPr id="86" name="Straight Connector 85"/>
        <xdr:cNvCxnSpPr/>
      </xdr:nvCxnSpPr>
      <xdr:spPr>
        <a:xfrm>
          <a:off x="6362700" y="8399145"/>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39</xdr:row>
      <xdr:rowOff>9525</xdr:rowOff>
    </xdr:from>
    <xdr:to>
      <xdr:col>4</xdr:col>
      <xdr:colOff>104775</xdr:colOff>
      <xdr:row>39</xdr:row>
      <xdr:rowOff>133350</xdr:rowOff>
    </xdr:to>
    <xdr:cxnSp macro="">
      <xdr:nvCxnSpPr>
        <xdr:cNvPr id="87" name="Straight Connector 86"/>
        <xdr:cNvCxnSpPr/>
      </xdr:nvCxnSpPr>
      <xdr:spPr>
        <a:xfrm>
          <a:off x="1689735" y="7042785"/>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323850</xdr:colOff>
      <xdr:row>39</xdr:row>
      <xdr:rowOff>19050</xdr:rowOff>
    </xdr:from>
    <xdr:to>
      <xdr:col>4</xdr:col>
      <xdr:colOff>323850</xdr:colOff>
      <xdr:row>39</xdr:row>
      <xdr:rowOff>142875</xdr:rowOff>
    </xdr:to>
    <xdr:cxnSp macro="">
      <xdr:nvCxnSpPr>
        <xdr:cNvPr id="88" name="Straight Connector 87"/>
        <xdr:cNvCxnSpPr/>
      </xdr:nvCxnSpPr>
      <xdr:spPr>
        <a:xfrm>
          <a:off x="1908810" y="7052310"/>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85725</xdr:colOff>
      <xdr:row>39</xdr:row>
      <xdr:rowOff>19050</xdr:rowOff>
    </xdr:from>
    <xdr:to>
      <xdr:col>5</xdr:col>
      <xdr:colOff>85725</xdr:colOff>
      <xdr:row>39</xdr:row>
      <xdr:rowOff>142875</xdr:rowOff>
    </xdr:to>
    <xdr:cxnSp macro="">
      <xdr:nvCxnSpPr>
        <xdr:cNvPr id="89" name="Straight Connector 88"/>
        <xdr:cNvCxnSpPr/>
      </xdr:nvCxnSpPr>
      <xdr:spPr>
        <a:xfrm>
          <a:off x="2066925" y="7052310"/>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314325</xdr:colOff>
      <xdr:row>39</xdr:row>
      <xdr:rowOff>19050</xdr:rowOff>
    </xdr:from>
    <xdr:to>
      <xdr:col>5</xdr:col>
      <xdr:colOff>314325</xdr:colOff>
      <xdr:row>39</xdr:row>
      <xdr:rowOff>142875</xdr:rowOff>
    </xdr:to>
    <xdr:cxnSp macro="">
      <xdr:nvCxnSpPr>
        <xdr:cNvPr id="90" name="Straight Connector 89"/>
        <xdr:cNvCxnSpPr/>
      </xdr:nvCxnSpPr>
      <xdr:spPr>
        <a:xfrm>
          <a:off x="2295525" y="7052310"/>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85725</xdr:colOff>
      <xdr:row>39</xdr:row>
      <xdr:rowOff>19050</xdr:rowOff>
    </xdr:from>
    <xdr:to>
      <xdr:col>6</xdr:col>
      <xdr:colOff>85725</xdr:colOff>
      <xdr:row>39</xdr:row>
      <xdr:rowOff>142875</xdr:rowOff>
    </xdr:to>
    <xdr:cxnSp macro="">
      <xdr:nvCxnSpPr>
        <xdr:cNvPr id="91" name="Straight Connector 90"/>
        <xdr:cNvCxnSpPr/>
      </xdr:nvCxnSpPr>
      <xdr:spPr>
        <a:xfrm>
          <a:off x="2463165" y="7052310"/>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57150</xdr:colOff>
      <xdr:row>39</xdr:row>
      <xdr:rowOff>85725</xdr:rowOff>
    </xdr:from>
    <xdr:to>
      <xdr:col>16</xdr:col>
      <xdr:colOff>391583</xdr:colOff>
      <xdr:row>39</xdr:row>
      <xdr:rowOff>85725</xdr:rowOff>
    </xdr:to>
    <xdr:cxnSp macro="">
      <xdr:nvCxnSpPr>
        <xdr:cNvPr id="92" name="Straight Connector 91"/>
        <xdr:cNvCxnSpPr/>
      </xdr:nvCxnSpPr>
      <xdr:spPr>
        <a:xfrm>
          <a:off x="2038350" y="7118985"/>
          <a:ext cx="495977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95250</xdr:colOff>
      <xdr:row>3</xdr:row>
      <xdr:rowOff>47625</xdr:rowOff>
    </xdr:from>
    <xdr:to>
      <xdr:col>9</xdr:col>
      <xdr:colOff>247650</xdr:colOff>
      <xdr:row>3</xdr:row>
      <xdr:rowOff>47625</xdr:rowOff>
    </xdr:to>
    <xdr:cxnSp macro="">
      <xdr:nvCxnSpPr>
        <xdr:cNvPr id="93" name="Straight Connector 92"/>
        <xdr:cNvCxnSpPr/>
      </xdr:nvCxnSpPr>
      <xdr:spPr>
        <a:xfrm>
          <a:off x="3265170" y="588645"/>
          <a:ext cx="54864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352425</xdr:colOff>
      <xdr:row>1</xdr:row>
      <xdr:rowOff>9525</xdr:rowOff>
    </xdr:from>
    <xdr:to>
      <xdr:col>9</xdr:col>
      <xdr:colOff>381000</xdr:colOff>
      <xdr:row>3</xdr:row>
      <xdr:rowOff>28575</xdr:rowOff>
    </xdr:to>
    <xdr:cxnSp macro="">
      <xdr:nvCxnSpPr>
        <xdr:cNvPr id="94" name="Curved Connector 93"/>
        <xdr:cNvCxnSpPr/>
      </xdr:nvCxnSpPr>
      <xdr:spPr>
        <a:xfrm flipV="1">
          <a:off x="3522345" y="192405"/>
          <a:ext cx="424815" cy="377190"/>
        </a:xfrm>
        <a:prstGeom prst="curvedConnector3">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400050</xdr:colOff>
      <xdr:row>34</xdr:row>
      <xdr:rowOff>123826</xdr:rowOff>
    </xdr:from>
    <xdr:to>
      <xdr:col>12</xdr:col>
      <xdr:colOff>409575</xdr:colOff>
      <xdr:row>37</xdr:row>
      <xdr:rowOff>19050</xdr:rowOff>
    </xdr:to>
    <xdr:cxnSp macro="">
      <xdr:nvCxnSpPr>
        <xdr:cNvPr id="95" name="Straight Arrow Connector 94"/>
        <xdr:cNvCxnSpPr/>
      </xdr:nvCxnSpPr>
      <xdr:spPr>
        <a:xfrm flipH="1" flipV="1">
          <a:off x="4751070" y="6242686"/>
          <a:ext cx="398145" cy="4438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314325</xdr:colOff>
      <xdr:row>29</xdr:row>
      <xdr:rowOff>142875</xdr:rowOff>
    </xdr:from>
    <xdr:to>
      <xdr:col>15</xdr:col>
      <xdr:colOff>123825</xdr:colOff>
      <xdr:row>36</xdr:row>
      <xdr:rowOff>66675</xdr:rowOff>
    </xdr:to>
    <xdr:sp macro="" textlink="">
      <xdr:nvSpPr>
        <xdr:cNvPr id="96" name="Oval 95"/>
        <xdr:cNvSpPr/>
      </xdr:nvSpPr>
      <xdr:spPr>
        <a:xfrm>
          <a:off x="4276725" y="5347335"/>
          <a:ext cx="2057400" cy="1203960"/>
        </a:xfrm>
        <a:prstGeom prst="ellipse">
          <a:avLst/>
        </a:prstGeom>
        <a:noFill/>
        <a:ln>
          <a:solidFill>
            <a:srgbClr val="FF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vi-VN" sz="1100"/>
        </a:p>
      </xdr:txBody>
    </xdr:sp>
    <xdr:clientData/>
  </xdr:twoCellAnchor>
  <xdr:twoCellAnchor>
    <xdr:from>
      <xdr:col>4</xdr:col>
      <xdr:colOff>133350</xdr:colOff>
      <xdr:row>33</xdr:row>
      <xdr:rowOff>9525</xdr:rowOff>
    </xdr:from>
    <xdr:to>
      <xdr:col>10</xdr:col>
      <xdr:colOff>228600</xdr:colOff>
      <xdr:row>38</xdr:row>
      <xdr:rowOff>114300</xdr:rowOff>
    </xdr:to>
    <xdr:sp macro="" textlink="">
      <xdr:nvSpPr>
        <xdr:cNvPr id="97" name="Rounded Rectangle 96"/>
        <xdr:cNvSpPr/>
      </xdr:nvSpPr>
      <xdr:spPr>
        <a:xfrm>
          <a:off x="1718310" y="5945505"/>
          <a:ext cx="2472690" cy="1019175"/>
        </a:xfrm>
        <a:prstGeom prst="roundRect">
          <a:avLst/>
        </a:prstGeom>
        <a:noFill/>
        <a:ln>
          <a:solidFill>
            <a:srgbClr val="92D050"/>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vi-VN" sz="1100"/>
        </a:p>
      </xdr:txBody>
    </xdr:sp>
    <xdr:clientData/>
  </xdr:twoCellAnchor>
  <xdr:twoCellAnchor>
    <xdr:from>
      <xdr:col>0</xdr:col>
      <xdr:colOff>183092</xdr:colOff>
      <xdr:row>37</xdr:row>
      <xdr:rowOff>160867</xdr:rowOff>
    </xdr:from>
    <xdr:to>
      <xdr:col>3</xdr:col>
      <xdr:colOff>719666</xdr:colOff>
      <xdr:row>41</xdr:row>
      <xdr:rowOff>17992</xdr:rowOff>
    </xdr:to>
    <xdr:sp macro="" textlink="">
      <xdr:nvSpPr>
        <xdr:cNvPr id="98" name="Rectangle 97"/>
        <xdr:cNvSpPr/>
      </xdr:nvSpPr>
      <xdr:spPr>
        <a:xfrm>
          <a:off x="183092" y="6828367"/>
          <a:ext cx="1374774" cy="588645"/>
        </a:xfrm>
        <a:prstGeom prst="rect">
          <a:avLst/>
        </a:prstGeom>
        <a:noFill/>
        <a:ln>
          <a:prstDash val="lg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vi-VN" sz="1100"/>
        </a:p>
      </xdr:txBody>
    </xdr:sp>
    <xdr:clientData/>
  </xdr:twoCellAnchor>
  <xdr:twoCellAnchor>
    <xdr:from>
      <xdr:col>4</xdr:col>
      <xdr:colOff>200025</xdr:colOff>
      <xdr:row>40</xdr:row>
      <xdr:rowOff>0</xdr:rowOff>
    </xdr:from>
    <xdr:to>
      <xdr:col>11</xdr:col>
      <xdr:colOff>190500</xdr:colOff>
      <xdr:row>45</xdr:row>
      <xdr:rowOff>47625</xdr:rowOff>
    </xdr:to>
    <xdr:sp macro="" textlink="">
      <xdr:nvSpPr>
        <xdr:cNvPr id="99" name="Oval 98"/>
        <xdr:cNvSpPr/>
      </xdr:nvSpPr>
      <xdr:spPr>
        <a:xfrm>
          <a:off x="1784985" y="7216140"/>
          <a:ext cx="2764155" cy="962025"/>
        </a:xfrm>
        <a:prstGeom prst="ellipse">
          <a:avLst/>
        </a:prstGeom>
        <a:noFill/>
        <a:ln>
          <a:solidFill>
            <a:srgbClr val="00B0F0"/>
          </a:solidFill>
          <a:prstDash val="lgDash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vi-VN" sz="1100"/>
        </a:p>
      </xdr:txBody>
    </xdr:sp>
    <xdr:clientData/>
  </xdr:twoCellAnchor>
  <xdr:twoCellAnchor>
    <xdr:from>
      <xdr:col>10</xdr:col>
      <xdr:colOff>381000</xdr:colOff>
      <xdr:row>44</xdr:row>
      <xdr:rowOff>28575</xdr:rowOff>
    </xdr:from>
    <xdr:to>
      <xdr:col>16</xdr:col>
      <xdr:colOff>85725</xdr:colOff>
      <xdr:row>49</xdr:row>
      <xdr:rowOff>133350</xdr:rowOff>
    </xdr:to>
    <xdr:sp macro="" textlink="">
      <xdr:nvSpPr>
        <xdr:cNvPr id="100" name="Rounded Rectangle 99"/>
        <xdr:cNvSpPr/>
      </xdr:nvSpPr>
      <xdr:spPr>
        <a:xfrm>
          <a:off x="4343400" y="7976235"/>
          <a:ext cx="2348865" cy="1019175"/>
        </a:xfrm>
        <a:prstGeom prst="roundRect">
          <a:avLst/>
        </a:prstGeom>
        <a:noFill/>
        <a:ln>
          <a:solidFill>
            <a:srgbClr val="92D050"/>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vi-VN" sz="1100"/>
        </a:p>
      </xdr:txBody>
    </xdr:sp>
    <xdr:clientData/>
  </xdr:twoCellAnchor>
  <xdr:twoCellAnchor>
    <xdr:from>
      <xdr:col>18</xdr:col>
      <xdr:colOff>266700</xdr:colOff>
      <xdr:row>29</xdr:row>
      <xdr:rowOff>123825</xdr:rowOff>
    </xdr:from>
    <xdr:to>
      <xdr:col>22</xdr:col>
      <xdr:colOff>38100</xdr:colOff>
      <xdr:row>37</xdr:row>
      <xdr:rowOff>142875</xdr:rowOff>
    </xdr:to>
    <xdr:cxnSp macro="">
      <xdr:nvCxnSpPr>
        <xdr:cNvPr id="101" name="Curved Connector 100"/>
        <xdr:cNvCxnSpPr/>
      </xdr:nvCxnSpPr>
      <xdr:spPr>
        <a:xfrm flipV="1">
          <a:off x="7665720" y="5328285"/>
          <a:ext cx="1356360" cy="1482090"/>
        </a:xfrm>
        <a:prstGeom prst="curved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85725</xdr:colOff>
      <xdr:row>32</xdr:row>
      <xdr:rowOff>0</xdr:rowOff>
    </xdr:from>
    <xdr:to>
      <xdr:col>16</xdr:col>
      <xdr:colOff>352425</xdr:colOff>
      <xdr:row>34</xdr:row>
      <xdr:rowOff>19050</xdr:rowOff>
    </xdr:to>
    <xdr:sp macro="" textlink="">
      <xdr:nvSpPr>
        <xdr:cNvPr id="102" name="Striped Right Arrow 101"/>
        <xdr:cNvSpPr/>
      </xdr:nvSpPr>
      <xdr:spPr>
        <a:xfrm>
          <a:off x="6692265" y="5753100"/>
          <a:ext cx="266700" cy="384810"/>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vi-VN" sz="1100"/>
        </a:p>
      </xdr:txBody>
    </xdr:sp>
    <xdr:clientData/>
  </xdr:twoCellAnchor>
  <xdr:twoCellAnchor>
    <xdr:from>
      <xdr:col>16</xdr:col>
      <xdr:colOff>133350</xdr:colOff>
      <xdr:row>41</xdr:row>
      <xdr:rowOff>152400</xdr:rowOff>
    </xdr:from>
    <xdr:to>
      <xdr:col>16</xdr:col>
      <xdr:colOff>400050</xdr:colOff>
      <xdr:row>43</xdr:row>
      <xdr:rowOff>171450</xdr:rowOff>
    </xdr:to>
    <xdr:sp macro="" textlink="">
      <xdr:nvSpPr>
        <xdr:cNvPr id="103" name="Striped Right Arrow 102"/>
        <xdr:cNvSpPr/>
      </xdr:nvSpPr>
      <xdr:spPr>
        <a:xfrm>
          <a:off x="6739890" y="7551420"/>
          <a:ext cx="259080" cy="384810"/>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vi-VN" sz="1100"/>
        </a:p>
      </xdr:txBody>
    </xdr:sp>
    <xdr:clientData/>
  </xdr:twoCellAnchor>
  <xdr:twoCellAnchor>
    <xdr:from>
      <xdr:col>16</xdr:col>
      <xdr:colOff>352425</xdr:colOff>
      <xdr:row>24</xdr:row>
      <xdr:rowOff>19050</xdr:rowOff>
    </xdr:from>
    <xdr:to>
      <xdr:col>18</xdr:col>
      <xdr:colOff>38100</xdr:colOff>
      <xdr:row>33</xdr:row>
      <xdr:rowOff>9525</xdr:rowOff>
    </xdr:to>
    <xdr:cxnSp macro="">
      <xdr:nvCxnSpPr>
        <xdr:cNvPr id="104" name="Curved Connector 103"/>
        <xdr:cNvCxnSpPr>
          <a:stCxn id="102" idx="3"/>
        </xdr:cNvCxnSpPr>
      </xdr:nvCxnSpPr>
      <xdr:spPr>
        <a:xfrm flipV="1">
          <a:off x="6958965" y="4316730"/>
          <a:ext cx="478155" cy="1628775"/>
        </a:xfrm>
        <a:prstGeom prst="curvedConnector2">
          <a:avLst/>
        </a:prstGeom>
        <a:ln>
          <a:prstDash val="lgDashDot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400050</xdr:colOff>
      <xdr:row>26</xdr:row>
      <xdr:rowOff>9525</xdr:rowOff>
    </xdr:from>
    <xdr:to>
      <xdr:col>18</xdr:col>
      <xdr:colOff>38100</xdr:colOff>
      <xdr:row>42</xdr:row>
      <xdr:rowOff>161925</xdr:rowOff>
    </xdr:to>
    <xdr:cxnSp macro="">
      <xdr:nvCxnSpPr>
        <xdr:cNvPr id="105" name="Curved Connector 104"/>
        <xdr:cNvCxnSpPr>
          <a:stCxn id="103" idx="3"/>
        </xdr:cNvCxnSpPr>
      </xdr:nvCxnSpPr>
      <xdr:spPr>
        <a:xfrm flipV="1">
          <a:off x="6998970" y="4665345"/>
          <a:ext cx="438150" cy="3078480"/>
        </a:xfrm>
        <a:prstGeom prst="curvedConnector2">
          <a:avLst/>
        </a:prstGeom>
        <a:ln>
          <a:prstDash val="lgDashDot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326571</xdr:colOff>
      <xdr:row>13</xdr:row>
      <xdr:rowOff>95250</xdr:rowOff>
    </xdr:from>
    <xdr:to>
      <xdr:col>28</xdr:col>
      <xdr:colOff>238125</xdr:colOff>
      <xdr:row>27</xdr:row>
      <xdr:rowOff>104775</xdr:rowOff>
    </xdr:to>
    <xdr:cxnSp macro="">
      <xdr:nvCxnSpPr>
        <xdr:cNvPr id="106" name="Straight Arrow Connector 105"/>
        <xdr:cNvCxnSpPr/>
      </xdr:nvCxnSpPr>
      <xdr:spPr>
        <a:xfrm flipH="1" flipV="1">
          <a:off x="11162211" y="2434590"/>
          <a:ext cx="1245054" cy="25088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639535</xdr:colOff>
      <xdr:row>1</xdr:row>
      <xdr:rowOff>163286</xdr:rowOff>
    </xdr:from>
    <xdr:to>
      <xdr:col>25</xdr:col>
      <xdr:colOff>340179</xdr:colOff>
      <xdr:row>13</xdr:row>
      <xdr:rowOff>1</xdr:rowOff>
    </xdr:to>
    <xdr:cxnSp macro="">
      <xdr:nvCxnSpPr>
        <xdr:cNvPr id="107" name="Straight Arrow Connector 106"/>
        <xdr:cNvCxnSpPr/>
      </xdr:nvCxnSpPr>
      <xdr:spPr>
        <a:xfrm flipH="1" flipV="1">
          <a:off x="10835095" y="346166"/>
          <a:ext cx="340724" cy="1993175"/>
        </a:xfrm>
        <a:prstGeom prst="straightConnector1">
          <a:avLst/>
        </a:prstGeom>
        <a:ln>
          <a:prstDash val="lgDash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502111</xdr:colOff>
      <xdr:row>2</xdr:row>
      <xdr:rowOff>142876</xdr:rowOff>
    </xdr:from>
    <xdr:to>
      <xdr:col>25</xdr:col>
      <xdr:colOff>340178</xdr:colOff>
      <xdr:row>12</xdr:row>
      <xdr:rowOff>163285</xdr:rowOff>
    </xdr:to>
    <xdr:cxnSp macro="">
      <xdr:nvCxnSpPr>
        <xdr:cNvPr id="108" name="Straight Arrow Connector 107"/>
        <xdr:cNvCxnSpPr/>
      </xdr:nvCxnSpPr>
      <xdr:spPr>
        <a:xfrm flipH="1" flipV="1">
          <a:off x="10720531" y="501016"/>
          <a:ext cx="455287" cy="1818729"/>
        </a:xfrm>
        <a:prstGeom prst="straightConnector1">
          <a:avLst/>
        </a:prstGeom>
        <a:ln>
          <a:prstDash val="lgDash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137584</xdr:colOff>
      <xdr:row>27</xdr:row>
      <xdr:rowOff>0</xdr:rowOff>
    </xdr:from>
    <xdr:to>
      <xdr:col>25</xdr:col>
      <xdr:colOff>201083</xdr:colOff>
      <xdr:row>28</xdr:row>
      <xdr:rowOff>10583</xdr:rowOff>
    </xdr:to>
    <xdr:cxnSp macro="">
      <xdr:nvCxnSpPr>
        <xdr:cNvPr id="109" name="Straight Arrow Connector 108"/>
        <xdr:cNvCxnSpPr/>
      </xdr:nvCxnSpPr>
      <xdr:spPr>
        <a:xfrm flipH="1">
          <a:off x="10356004" y="4838700"/>
          <a:ext cx="680719" cy="193463"/>
        </a:xfrm>
        <a:prstGeom prst="straightConnector1">
          <a:avLst/>
        </a:prstGeom>
        <a:ln>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296334</xdr:colOff>
      <xdr:row>26</xdr:row>
      <xdr:rowOff>169333</xdr:rowOff>
    </xdr:from>
    <xdr:to>
      <xdr:col>25</xdr:col>
      <xdr:colOff>232833</xdr:colOff>
      <xdr:row>48</xdr:row>
      <xdr:rowOff>127000</xdr:rowOff>
    </xdr:to>
    <xdr:cxnSp macro="">
      <xdr:nvCxnSpPr>
        <xdr:cNvPr id="110" name="Straight Arrow Connector 109"/>
        <xdr:cNvCxnSpPr/>
      </xdr:nvCxnSpPr>
      <xdr:spPr>
        <a:xfrm flipH="1">
          <a:off x="10514754" y="4825153"/>
          <a:ext cx="553719" cy="3981027"/>
        </a:xfrm>
        <a:prstGeom prst="straightConnector1">
          <a:avLst/>
        </a:prstGeom>
        <a:ln>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232834</xdr:colOff>
      <xdr:row>75</xdr:row>
      <xdr:rowOff>137584</xdr:rowOff>
    </xdr:from>
    <xdr:to>
      <xdr:col>14</xdr:col>
      <xdr:colOff>116417</xdr:colOff>
      <xdr:row>80</xdr:row>
      <xdr:rowOff>63500</xdr:rowOff>
    </xdr:to>
    <xdr:cxnSp macro="">
      <xdr:nvCxnSpPr>
        <xdr:cNvPr id="111" name="Straight Arrow Connector 110"/>
        <xdr:cNvCxnSpPr/>
      </xdr:nvCxnSpPr>
      <xdr:spPr>
        <a:xfrm>
          <a:off x="3402754" y="12847744"/>
          <a:ext cx="2261023" cy="626956"/>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243417</xdr:colOff>
      <xdr:row>76</xdr:row>
      <xdr:rowOff>0</xdr:rowOff>
    </xdr:from>
    <xdr:to>
      <xdr:col>21</xdr:col>
      <xdr:colOff>169333</xdr:colOff>
      <xdr:row>80</xdr:row>
      <xdr:rowOff>63500</xdr:rowOff>
    </xdr:to>
    <xdr:cxnSp macro="">
      <xdr:nvCxnSpPr>
        <xdr:cNvPr id="112" name="Straight Arrow Connector 111"/>
        <xdr:cNvCxnSpPr/>
      </xdr:nvCxnSpPr>
      <xdr:spPr>
        <a:xfrm>
          <a:off x="6849957" y="12847320"/>
          <a:ext cx="1907116" cy="62738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243417</xdr:colOff>
      <xdr:row>76</xdr:row>
      <xdr:rowOff>0</xdr:rowOff>
    </xdr:from>
    <xdr:to>
      <xdr:col>24</xdr:col>
      <xdr:colOff>666750</xdr:colOff>
      <xdr:row>80</xdr:row>
      <xdr:rowOff>31750</xdr:rowOff>
    </xdr:to>
    <xdr:cxnSp macro="">
      <xdr:nvCxnSpPr>
        <xdr:cNvPr id="113" name="Straight Arrow Connector 112"/>
        <xdr:cNvCxnSpPr/>
      </xdr:nvCxnSpPr>
      <xdr:spPr>
        <a:xfrm>
          <a:off x="6849957" y="12847320"/>
          <a:ext cx="3981873" cy="59563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54428</xdr:colOff>
      <xdr:row>5</xdr:row>
      <xdr:rowOff>136071</xdr:rowOff>
    </xdr:from>
    <xdr:to>
      <xdr:col>25</xdr:col>
      <xdr:colOff>557893</xdr:colOff>
      <xdr:row>7</xdr:row>
      <xdr:rowOff>149679</xdr:rowOff>
    </xdr:to>
    <xdr:sp macro="" textlink="">
      <xdr:nvSpPr>
        <xdr:cNvPr id="114" name="Striped Right Arrow 113"/>
        <xdr:cNvSpPr/>
      </xdr:nvSpPr>
      <xdr:spPr>
        <a:xfrm>
          <a:off x="10272848" y="1035231"/>
          <a:ext cx="1074965" cy="379368"/>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vi-VN" sz="1100"/>
        </a:p>
      </xdr:txBody>
    </xdr:sp>
    <xdr:clientData/>
  </xdr:twoCellAnchor>
  <xdr:twoCellAnchor>
    <xdr:from>
      <xdr:col>33</xdr:col>
      <xdr:colOff>312964</xdr:colOff>
      <xdr:row>15</xdr:row>
      <xdr:rowOff>163286</xdr:rowOff>
    </xdr:from>
    <xdr:to>
      <xdr:col>33</xdr:col>
      <xdr:colOff>312964</xdr:colOff>
      <xdr:row>50</xdr:row>
      <xdr:rowOff>163287</xdr:rowOff>
    </xdr:to>
    <xdr:cxnSp macro="">
      <xdr:nvCxnSpPr>
        <xdr:cNvPr id="115" name="Straight Arrow Connector 114"/>
        <xdr:cNvCxnSpPr/>
      </xdr:nvCxnSpPr>
      <xdr:spPr>
        <a:xfrm flipV="1">
          <a:off x="14539504" y="2853146"/>
          <a:ext cx="0" cy="63550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42523</xdr:colOff>
      <xdr:row>17</xdr:row>
      <xdr:rowOff>176164</xdr:rowOff>
    </xdr:from>
    <xdr:to>
      <xdr:col>2</xdr:col>
      <xdr:colOff>166688</xdr:colOff>
      <xdr:row>17</xdr:row>
      <xdr:rowOff>176164</xdr:rowOff>
    </xdr:to>
    <xdr:cxnSp macro="">
      <xdr:nvCxnSpPr>
        <xdr:cNvPr id="116" name="Straight Arrow Connector 115"/>
        <xdr:cNvCxnSpPr/>
      </xdr:nvCxnSpPr>
      <xdr:spPr>
        <a:xfrm>
          <a:off x="690223" y="3224164"/>
          <a:ext cx="12416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714375</xdr:colOff>
      <xdr:row>28</xdr:row>
      <xdr:rowOff>11907</xdr:rowOff>
    </xdr:from>
    <xdr:to>
      <xdr:col>3</xdr:col>
      <xdr:colOff>714375</xdr:colOff>
      <xdr:row>29</xdr:row>
      <xdr:rowOff>23813</xdr:rowOff>
    </xdr:to>
    <xdr:cxnSp macro="">
      <xdr:nvCxnSpPr>
        <xdr:cNvPr id="117" name="Straight Arrow Connector 116"/>
        <xdr:cNvCxnSpPr/>
      </xdr:nvCxnSpPr>
      <xdr:spPr>
        <a:xfrm flipV="1">
          <a:off x="1552575" y="5033487"/>
          <a:ext cx="0" cy="1947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11908</xdr:colOff>
      <xdr:row>14</xdr:row>
      <xdr:rowOff>142872</xdr:rowOff>
    </xdr:from>
    <xdr:to>
      <xdr:col>2</xdr:col>
      <xdr:colOff>166689</xdr:colOff>
      <xdr:row>14</xdr:row>
      <xdr:rowOff>142872</xdr:rowOff>
    </xdr:to>
    <xdr:cxnSp macro="">
      <xdr:nvCxnSpPr>
        <xdr:cNvPr id="118" name="Straight Arrow Connector 117"/>
        <xdr:cNvCxnSpPr/>
      </xdr:nvCxnSpPr>
      <xdr:spPr>
        <a:xfrm>
          <a:off x="659608" y="2657472"/>
          <a:ext cx="15478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381000</xdr:colOff>
      <xdr:row>13</xdr:row>
      <xdr:rowOff>71438</xdr:rowOff>
    </xdr:from>
    <xdr:to>
      <xdr:col>3</xdr:col>
      <xdr:colOff>381000</xdr:colOff>
      <xdr:row>14</xdr:row>
      <xdr:rowOff>23812</xdr:rowOff>
    </xdr:to>
    <xdr:cxnSp macro="">
      <xdr:nvCxnSpPr>
        <xdr:cNvPr id="119" name="Straight Arrow Connector 118"/>
        <xdr:cNvCxnSpPr/>
      </xdr:nvCxnSpPr>
      <xdr:spPr>
        <a:xfrm>
          <a:off x="1219200" y="2410778"/>
          <a:ext cx="0" cy="1276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250031</xdr:colOff>
      <xdr:row>15</xdr:row>
      <xdr:rowOff>59531</xdr:rowOff>
    </xdr:from>
    <xdr:to>
      <xdr:col>9</xdr:col>
      <xdr:colOff>250031</xdr:colOff>
      <xdr:row>21</xdr:row>
      <xdr:rowOff>2</xdr:rowOff>
    </xdr:to>
    <xdr:cxnSp macro="">
      <xdr:nvCxnSpPr>
        <xdr:cNvPr id="120" name="Straight Arrow Connector 119"/>
        <xdr:cNvCxnSpPr/>
      </xdr:nvCxnSpPr>
      <xdr:spPr>
        <a:xfrm flipV="1">
          <a:off x="3816191" y="2749391"/>
          <a:ext cx="0" cy="10148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404813</xdr:colOff>
      <xdr:row>20</xdr:row>
      <xdr:rowOff>2</xdr:rowOff>
    </xdr:from>
    <xdr:to>
      <xdr:col>8</xdr:col>
      <xdr:colOff>404813</xdr:colOff>
      <xdr:row>20</xdr:row>
      <xdr:rowOff>154782</xdr:rowOff>
    </xdr:to>
    <xdr:cxnSp macro="">
      <xdr:nvCxnSpPr>
        <xdr:cNvPr id="121" name="Straight Arrow Connector 120"/>
        <xdr:cNvCxnSpPr/>
      </xdr:nvCxnSpPr>
      <xdr:spPr>
        <a:xfrm flipV="1">
          <a:off x="3567113" y="3581402"/>
          <a:ext cx="0" cy="1547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35719</xdr:colOff>
      <xdr:row>22</xdr:row>
      <xdr:rowOff>95241</xdr:rowOff>
    </xdr:from>
    <xdr:to>
      <xdr:col>2</xdr:col>
      <xdr:colOff>166688</xdr:colOff>
      <xdr:row>22</xdr:row>
      <xdr:rowOff>95241</xdr:rowOff>
    </xdr:to>
    <xdr:cxnSp macro="">
      <xdr:nvCxnSpPr>
        <xdr:cNvPr id="122" name="Straight Arrow Connector 121"/>
        <xdr:cNvCxnSpPr/>
      </xdr:nvCxnSpPr>
      <xdr:spPr>
        <a:xfrm>
          <a:off x="683419" y="4034781"/>
          <a:ext cx="130969"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35719</xdr:colOff>
      <xdr:row>22</xdr:row>
      <xdr:rowOff>95246</xdr:rowOff>
    </xdr:from>
    <xdr:to>
      <xdr:col>4</xdr:col>
      <xdr:colOff>381000</xdr:colOff>
      <xdr:row>22</xdr:row>
      <xdr:rowOff>95246</xdr:rowOff>
    </xdr:to>
    <xdr:cxnSp macro="">
      <xdr:nvCxnSpPr>
        <xdr:cNvPr id="123" name="Straight Arrow Connector 122"/>
        <xdr:cNvCxnSpPr/>
      </xdr:nvCxnSpPr>
      <xdr:spPr>
        <a:xfrm>
          <a:off x="1620679" y="4034786"/>
          <a:ext cx="34528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357189</xdr:colOff>
      <xdr:row>23</xdr:row>
      <xdr:rowOff>166687</xdr:rowOff>
    </xdr:from>
    <xdr:to>
      <xdr:col>7</xdr:col>
      <xdr:colOff>428625</xdr:colOff>
      <xdr:row>24</xdr:row>
      <xdr:rowOff>154782</xdr:rowOff>
    </xdr:to>
    <xdr:cxnSp macro="">
      <xdr:nvCxnSpPr>
        <xdr:cNvPr id="124" name="Straight Arrow Connector 123"/>
        <xdr:cNvCxnSpPr/>
      </xdr:nvCxnSpPr>
      <xdr:spPr>
        <a:xfrm flipH="1">
          <a:off x="2338389" y="4281487"/>
          <a:ext cx="833436" cy="170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35719</xdr:colOff>
      <xdr:row>18</xdr:row>
      <xdr:rowOff>83344</xdr:rowOff>
    </xdr:from>
    <xdr:to>
      <xdr:col>4</xdr:col>
      <xdr:colOff>345281</xdr:colOff>
      <xdr:row>18</xdr:row>
      <xdr:rowOff>83344</xdr:rowOff>
    </xdr:to>
    <xdr:cxnSp macro="">
      <xdr:nvCxnSpPr>
        <xdr:cNvPr id="125" name="Straight Arrow Connector 124"/>
        <xdr:cNvCxnSpPr/>
      </xdr:nvCxnSpPr>
      <xdr:spPr>
        <a:xfrm>
          <a:off x="1620679" y="3306604"/>
          <a:ext cx="309562"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35719</xdr:colOff>
      <xdr:row>22</xdr:row>
      <xdr:rowOff>71437</xdr:rowOff>
    </xdr:from>
    <xdr:to>
      <xdr:col>7</xdr:col>
      <xdr:colOff>357187</xdr:colOff>
      <xdr:row>22</xdr:row>
      <xdr:rowOff>71437</xdr:rowOff>
    </xdr:to>
    <xdr:cxnSp macro="">
      <xdr:nvCxnSpPr>
        <xdr:cNvPr id="126" name="Straight Arrow Connector 125"/>
        <xdr:cNvCxnSpPr/>
      </xdr:nvCxnSpPr>
      <xdr:spPr>
        <a:xfrm>
          <a:off x="2809399" y="4010977"/>
          <a:ext cx="321468"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KC24%20Train\HR%20traning%20chuyen%20sau\4.%20Giu%20-%20DTNL%20(Duy%20tri%20nguon%20luc)\Luong%203p\P13\San%20pham\3Ps%2013%202.5%20JD%20vi%20tri%20giao%20vien%20-%20truong%20lien%20cap%20PH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KC24%20Train\HR%20traning%20chuyen%20sau\4.%20Giu%20-%20DTNL%20(Duy%20tri%20nguon%20luc)\Luong%203p\P13\San%20pham\3Ps%2013%205%202%20P2%20Khung%20nang%20luc%20giang%20day%20truong%20lien%20cap%20PH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KC24%20Train\HR%20traning%20chuyen%20sau\4.%20Giu%20-%20DTNL%20(Duy%20tri%20nguon%20luc)\Luong%203p\P13\San%20pham\3Ps%2013%204.3%20P3%20KPI%20giao%20vien%20co%20so%20tieu%20ho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KC24%20Train\HR%20traning%20chuyen%20sau\4.%20Giu%20-%20DTNL%20(Duy%20tri%20nguon%20luc)\Luong%203p\Ly%20thuyet%20luong%203P%20mr%20Cuong\Bo%20file%20mau\0%20Co%20so%20ly%20thuyet%20xay%20dung%20he%20thong%20luong%203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uong dan"/>
      <sheetName val="Cong ty"/>
      <sheetName val="Xac dinh Co cau To chuc"/>
      <sheetName val="BĐCL"/>
      <sheetName val="Chuoi gia tri "/>
      <sheetName val="So do to chuc "/>
      <sheetName val="Quy hoach can bo"/>
      <sheetName val="VD QHCB .1 - 4 ngach "/>
      <sheetName val="VD Phuong an 2.2 - 4 ngach"/>
      <sheetName val="Ma tran CN va QD"/>
      <sheetName val="XD co cau BP"/>
      <sheetName val="Co cau to chuc BP"/>
      <sheetName val="MTCV TN tuyen sinh"/>
      <sheetName val="MTCV TTCM"/>
      <sheetName val="MTCV Tuyen sinh "/>
      <sheetName val="MTCV Giáo viên"/>
      <sheetName val="Bang phan tach nang luc"/>
      <sheetName val="He thong QTNS"/>
      <sheetName val="Ma tran CN QD PH Chi nhanh"/>
    </sheetNames>
    <sheetDataSet>
      <sheetData sheetId="0"/>
      <sheetData sheetId="1"/>
      <sheetData sheetId="2"/>
      <sheetData sheetId="3"/>
      <sheetData sheetId="4"/>
      <sheetData sheetId="5"/>
      <sheetData sheetId="6"/>
      <sheetData sheetId="7"/>
      <sheetData sheetId="8"/>
      <sheetData sheetId="9"/>
      <sheetData sheetId="10"/>
      <sheetData sheetId="11">
        <row r="75">
          <cell r="C75" t="str">
            <v>Tham gia nghiên cứu, soạn thảo, thử nghiệm chương trình đào tạo mới</v>
          </cell>
        </row>
        <row r="79">
          <cell r="C79" t="str">
            <v>Tổ chức các sự kiện khai, bế giảng và các sự kiện phục vụ công tác giáo dục</v>
          </cell>
        </row>
        <row r="81">
          <cell r="C81" t="str">
            <v>Tiến hành giảng dạy, tổ chức các hoạt động giáo dục trong nhà trường</v>
          </cell>
        </row>
        <row r="82">
          <cell r="C82" t="str">
            <v>Tổ chức các hoạt động trải nghiệm</v>
          </cell>
        </row>
        <row r="89">
          <cell r="C89" t="str">
            <v>Kiểm tra, đánh giá chất lượng học sinh</v>
          </cell>
        </row>
        <row r="92">
          <cell r="C92" t="str">
            <v>Duy trì hoạt động tuân thủ, đáp ứng tiêu chuẩn, yêu cầu trong lĩnh vực giáo dục và luật liên quan</v>
          </cell>
        </row>
      </sheetData>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g ty"/>
      <sheetName val="XD bac nang luc"/>
      <sheetName val="Core VH"/>
      <sheetName val="XDCL ver CEO"/>
      <sheetName val="Core Canh tranh"/>
      <sheetName val="BĐCL"/>
      <sheetName val="So do to chuc "/>
      <sheetName val="B - S - Compentencies "/>
      <sheetName val="Thu vien NL co so tieu hoc"/>
      <sheetName val="Co cau to chuc BP"/>
      <sheetName val="Bang phan tach nang luc"/>
      <sheetName val="KNL Tp .."/>
      <sheetName val="KNL Khoi truong final"/>
      <sheetName val="KNL Nv"/>
      <sheetName val="KNL Giao vien final"/>
      <sheetName val="Tu dien NL"/>
      <sheetName val="CT dao tao KD Level1"/>
      <sheetName val="CS P1 co dinh"/>
      <sheetName val="Thang luong P1 - cd"/>
      <sheetName val="pan1 P1 co dinh theo vi tri"/>
      <sheetName val="CS P1 bien doi"/>
      <sheetName val="Thang luong P1 - bd full"/>
      <sheetName val="JD - KNL tp Sale"/>
      <sheetName val="He thong QTNS"/>
      <sheetName val="3p"/>
    </sheetNames>
    <sheetDataSet>
      <sheetData sheetId="0"/>
      <sheetData sheetId="1"/>
      <sheetData sheetId="2">
        <row r="8">
          <cell r="A8" t="str">
            <v>Hiện đại</v>
          </cell>
        </row>
        <row r="27">
          <cell r="A27" t="str">
            <v>Hạnh phúc</v>
          </cell>
        </row>
        <row r="46">
          <cell r="A46" t="str">
            <v>Nhân văn</v>
          </cell>
        </row>
      </sheetData>
      <sheetData sheetId="3"/>
      <sheetData sheetId="4">
        <row r="7">
          <cell r="A7" t="str">
            <v>Thiết kế chương trình</v>
          </cell>
        </row>
        <row r="35">
          <cell r="A35" t="str">
            <v>Sáng tạo</v>
          </cell>
        </row>
        <row r="41">
          <cell r="A41" t="str">
            <v>Tư duy dịch vụ</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6">
          <cell r="N26">
            <v>2814000</v>
          </cell>
        </row>
      </sheetData>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g ty"/>
      <sheetName val="BĐCL"/>
      <sheetName val="Ty trong"/>
      <sheetName val="So do to chuc"/>
      <sheetName val="BSC"/>
      <sheetName val="Thu vien KPI Tieu hoc"/>
      <sheetName val="Co cau to chuc BP"/>
      <sheetName val="JD - KPI"/>
      <sheetName val="KPI Khoi truong"/>
      <sheetName val="KPI Khoi truong final"/>
      <sheetName val="KPI Giao vien"/>
      <sheetName val="KPI Giao vien final"/>
      <sheetName val="KPI Giao vien final NX"/>
      <sheetName val="Du lieu"/>
      <sheetName val="QT DG"/>
      <sheetName val="Bang tinh dinh muc"/>
      <sheetName val="He thong QTNS"/>
      <sheetName val="3p"/>
      <sheetName val="KPI - 3p"/>
      <sheetName val="Luu do thiet ke BSC - KP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3">
          <cell r="D13">
            <v>185</v>
          </cell>
        </row>
      </sheetData>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oi thieu"/>
      <sheetName val="Outline"/>
      <sheetName val="He thong QTNS"/>
      <sheetName val="3p"/>
      <sheetName val="Ket Qua 3P - Thang luong"/>
      <sheetName val="KQ 3P - CS luong 1 phong"/>
      <sheetName val="MTCV TP Kinh doanh"/>
      <sheetName val="MTCV KD pt du an"/>
      <sheetName val="KPI QAQC final"/>
      <sheetName val="KNL R&amp;D final"/>
      <sheetName val="Cau hoi can HV tra loi"/>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R131"/>
  <sheetViews>
    <sheetView tabSelected="1" zoomScaleNormal="100" workbookViewId="0">
      <selection activeCell="M15" sqref="M15"/>
    </sheetView>
  </sheetViews>
  <sheetFormatPr defaultColWidth="11.77734375" defaultRowHeight="13.8"/>
  <cols>
    <col min="1" max="1" width="4.77734375" style="83" customWidth="1"/>
    <col min="2" max="3" width="13.109375" style="83" customWidth="1"/>
    <col min="4" max="5" width="9.88671875" style="83" customWidth="1"/>
    <col min="6" max="8" width="9.6640625" style="83" customWidth="1"/>
    <col min="9" max="9" width="10.44140625" style="83" customWidth="1"/>
    <col min="10" max="243" width="11.77734375" style="83"/>
    <col min="244" max="244" width="4.77734375" style="83" customWidth="1"/>
    <col min="245" max="246" width="13.109375" style="83" customWidth="1"/>
    <col min="247" max="248" width="9.88671875" style="83" customWidth="1"/>
    <col min="249" max="251" width="9.6640625" style="83" customWidth="1"/>
    <col min="252" max="252" width="10.44140625" style="83" customWidth="1"/>
    <col min="253" max="260" width="11.77734375" style="83" customWidth="1"/>
    <col min="261" max="499" width="11.77734375" style="83"/>
    <col min="500" max="500" width="4.77734375" style="83" customWidth="1"/>
    <col min="501" max="502" width="13.109375" style="83" customWidth="1"/>
    <col min="503" max="504" width="9.88671875" style="83" customWidth="1"/>
    <col min="505" max="507" width="9.6640625" style="83" customWidth="1"/>
    <col min="508" max="508" width="10.44140625" style="83" customWidth="1"/>
    <col min="509" max="516" width="11.77734375" style="83" customWidth="1"/>
    <col min="517" max="755" width="11.77734375" style="83"/>
    <col min="756" max="756" width="4.77734375" style="83" customWidth="1"/>
    <col min="757" max="758" width="13.109375" style="83" customWidth="1"/>
    <col min="759" max="760" width="9.88671875" style="83" customWidth="1"/>
    <col min="761" max="763" width="9.6640625" style="83" customWidth="1"/>
    <col min="764" max="764" width="10.44140625" style="83" customWidth="1"/>
    <col min="765" max="772" width="11.77734375" style="83" customWidth="1"/>
    <col min="773" max="1011" width="11.77734375" style="83"/>
    <col min="1012" max="1012" width="4.77734375" style="83" customWidth="1"/>
    <col min="1013" max="1014" width="13.109375" style="83" customWidth="1"/>
    <col min="1015" max="1016" width="9.88671875" style="83" customWidth="1"/>
    <col min="1017" max="1019" width="9.6640625" style="83" customWidth="1"/>
    <col min="1020" max="1020" width="10.44140625" style="83" customWidth="1"/>
    <col min="1021" max="1028" width="11.77734375" style="83" customWidth="1"/>
    <col min="1029" max="1267" width="11.77734375" style="83"/>
    <col min="1268" max="1268" width="4.77734375" style="83" customWidth="1"/>
    <col min="1269" max="1270" width="13.109375" style="83" customWidth="1"/>
    <col min="1271" max="1272" width="9.88671875" style="83" customWidth="1"/>
    <col min="1273" max="1275" width="9.6640625" style="83" customWidth="1"/>
    <col min="1276" max="1276" width="10.44140625" style="83" customWidth="1"/>
    <col min="1277" max="1284" width="11.77734375" style="83" customWidth="1"/>
    <col min="1285" max="1523" width="11.77734375" style="83"/>
    <col min="1524" max="1524" width="4.77734375" style="83" customWidth="1"/>
    <col min="1525" max="1526" width="13.109375" style="83" customWidth="1"/>
    <col min="1527" max="1528" width="9.88671875" style="83" customWidth="1"/>
    <col min="1529" max="1531" width="9.6640625" style="83" customWidth="1"/>
    <col min="1532" max="1532" width="10.44140625" style="83" customWidth="1"/>
    <col min="1533" max="1540" width="11.77734375" style="83" customWidth="1"/>
    <col min="1541" max="1779" width="11.77734375" style="83"/>
    <col min="1780" max="1780" width="4.77734375" style="83" customWidth="1"/>
    <col min="1781" max="1782" width="13.109375" style="83" customWidth="1"/>
    <col min="1783" max="1784" width="9.88671875" style="83" customWidth="1"/>
    <col min="1785" max="1787" width="9.6640625" style="83" customWidth="1"/>
    <col min="1788" max="1788" width="10.44140625" style="83" customWidth="1"/>
    <col min="1789" max="1796" width="11.77734375" style="83" customWidth="1"/>
    <col min="1797" max="2035" width="11.77734375" style="83"/>
    <col min="2036" max="2036" width="4.77734375" style="83" customWidth="1"/>
    <col min="2037" max="2038" width="13.109375" style="83" customWidth="1"/>
    <col min="2039" max="2040" width="9.88671875" style="83" customWidth="1"/>
    <col min="2041" max="2043" width="9.6640625" style="83" customWidth="1"/>
    <col min="2044" max="2044" width="10.44140625" style="83" customWidth="1"/>
    <col min="2045" max="2052" width="11.77734375" style="83" customWidth="1"/>
    <col min="2053" max="2291" width="11.77734375" style="83"/>
    <col min="2292" max="2292" width="4.77734375" style="83" customWidth="1"/>
    <col min="2293" max="2294" width="13.109375" style="83" customWidth="1"/>
    <col min="2295" max="2296" width="9.88671875" style="83" customWidth="1"/>
    <col min="2297" max="2299" width="9.6640625" style="83" customWidth="1"/>
    <col min="2300" max="2300" width="10.44140625" style="83" customWidth="1"/>
    <col min="2301" max="2308" width="11.77734375" style="83" customWidth="1"/>
    <col min="2309" max="2547" width="11.77734375" style="83"/>
    <col min="2548" max="2548" width="4.77734375" style="83" customWidth="1"/>
    <col min="2549" max="2550" width="13.109375" style="83" customWidth="1"/>
    <col min="2551" max="2552" width="9.88671875" style="83" customWidth="1"/>
    <col min="2553" max="2555" width="9.6640625" style="83" customWidth="1"/>
    <col min="2556" max="2556" width="10.44140625" style="83" customWidth="1"/>
    <col min="2557" max="2564" width="11.77734375" style="83" customWidth="1"/>
    <col min="2565" max="2803" width="11.77734375" style="83"/>
    <col min="2804" max="2804" width="4.77734375" style="83" customWidth="1"/>
    <col min="2805" max="2806" width="13.109375" style="83" customWidth="1"/>
    <col min="2807" max="2808" width="9.88671875" style="83" customWidth="1"/>
    <col min="2809" max="2811" width="9.6640625" style="83" customWidth="1"/>
    <col min="2812" max="2812" width="10.44140625" style="83" customWidth="1"/>
    <col min="2813" max="2820" width="11.77734375" style="83" customWidth="1"/>
    <col min="2821" max="3059" width="11.77734375" style="83"/>
    <col min="3060" max="3060" width="4.77734375" style="83" customWidth="1"/>
    <col min="3061" max="3062" width="13.109375" style="83" customWidth="1"/>
    <col min="3063" max="3064" width="9.88671875" style="83" customWidth="1"/>
    <col min="3065" max="3067" width="9.6640625" style="83" customWidth="1"/>
    <col min="3068" max="3068" width="10.44140625" style="83" customWidth="1"/>
    <col min="3069" max="3076" width="11.77734375" style="83" customWidth="1"/>
    <col min="3077" max="3315" width="11.77734375" style="83"/>
    <col min="3316" max="3316" width="4.77734375" style="83" customWidth="1"/>
    <col min="3317" max="3318" width="13.109375" style="83" customWidth="1"/>
    <col min="3319" max="3320" width="9.88671875" style="83" customWidth="1"/>
    <col min="3321" max="3323" width="9.6640625" style="83" customWidth="1"/>
    <col min="3324" max="3324" width="10.44140625" style="83" customWidth="1"/>
    <col min="3325" max="3332" width="11.77734375" style="83" customWidth="1"/>
    <col min="3333" max="3571" width="11.77734375" style="83"/>
    <col min="3572" max="3572" width="4.77734375" style="83" customWidth="1"/>
    <col min="3573" max="3574" width="13.109375" style="83" customWidth="1"/>
    <col min="3575" max="3576" width="9.88671875" style="83" customWidth="1"/>
    <col min="3577" max="3579" width="9.6640625" style="83" customWidth="1"/>
    <col min="3580" max="3580" width="10.44140625" style="83" customWidth="1"/>
    <col min="3581" max="3588" width="11.77734375" style="83" customWidth="1"/>
    <col min="3589" max="3827" width="11.77734375" style="83"/>
    <col min="3828" max="3828" width="4.77734375" style="83" customWidth="1"/>
    <col min="3829" max="3830" width="13.109375" style="83" customWidth="1"/>
    <col min="3831" max="3832" width="9.88671875" style="83" customWidth="1"/>
    <col min="3833" max="3835" width="9.6640625" style="83" customWidth="1"/>
    <col min="3836" max="3836" width="10.44140625" style="83" customWidth="1"/>
    <col min="3837" max="3844" width="11.77734375" style="83" customWidth="1"/>
    <col min="3845" max="4083" width="11.77734375" style="83"/>
    <col min="4084" max="4084" width="4.77734375" style="83" customWidth="1"/>
    <col min="4085" max="4086" width="13.109375" style="83" customWidth="1"/>
    <col min="4087" max="4088" width="9.88671875" style="83" customWidth="1"/>
    <col min="4089" max="4091" width="9.6640625" style="83" customWidth="1"/>
    <col min="4092" max="4092" width="10.44140625" style="83" customWidth="1"/>
    <col min="4093" max="4100" width="11.77734375" style="83" customWidth="1"/>
    <col min="4101" max="4339" width="11.77734375" style="83"/>
    <col min="4340" max="4340" width="4.77734375" style="83" customWidth="1"/>
    <col min="4341" max="4342" width="13.109375" style="83" customWidth="1"/>
    <col min="4343" max="4344" width="9.88671875" style="83" customWidth="1"/>
    <col min="4345" max="4347" width="9.6640625" style="83" customWidth="1"/>
    <col min="4348" max="4348" width="10.44140625" style="83" customWidth="1"/>
    <col min="4349" max="4356" width="11.77734375" style="83" customWidth="1"/>
    <col min="4357" max="4595" width="11.77734375" style="83"/>
    <col min="4596" max="4596" width="4.77734375" style="83" customWidth="1"/>
    <col min="4597" max="4598" width="13.109375" style="83" customWidth="1"/>
    <col min="4599" max="4600" width="9.88671875" style="83" customWidth="1"/>
    <col min="4601" max="4603" width="9.6640625" style="83" customWidth="1"/>
    <col min="4604" max="4604" width="10.44140625" style="83" customWidth="1"/>
    <col min="4605" max="4612" width="11.77734375" style="83" customWidth="1"/>
    <col min="4613" max="4851" width="11.77734375" style="83"/>
    <col min="4852" max="4852" width="4.77734375" style="83" customWidth="1"/>
    <col min="4853" max="4854" width="13.109375" style="83" customWidth="1"/>
    <col min="4855" max="4856" width="9.88671875" style="83" customWidth="1"/>
    <col min="4857" max="4859" width="9.6640625" style="83" customWidth="1"/>
    <col min="4860" max="4860" width="10.44140625" style="83" customWidth="1"/>
    <col min="4861" max="4868" width="11.77734375" style="83" customWidth="1"/>
    <col min="4869" max="5107" width="11.77734375" style="83"/>
    <col min="5108" max="5108" width="4.77734375" style="83" customWidth="1"/>
    <col min="5109" max="5110" width="13.109375" style="83" customWidth="1"/>
    <col min="5111" max="5112" width="9.88671875" style="83" customWidth="1"/>
    <col min="5113" max="5115" width="9.6640625" style="83" customWidth="1"/>
    <col min="5116" max="5116" width="10.44140625" style="83" customWidth="1"/>
    <col min="5117" max="5124" width="11.77734375" style="83" customWidth="1"/>
    <col min="5125" max="5363" width="11.77734375" style="83"/>
    <col min="5364" max="5364" width="4.77734375" style="83" customWidth="1"/>
    <col min="5365" max="5366" width="13.109375" style="83" customWidth="1"/>
    <col min="5367" max="5368" width="9.88671875" style="83" customWidth="1"/>
    <col min="5369" max="5371" width="9.6640625" style="83" customWidth="1"/>
    <col min="5372" max="5372" width="10.44140625" style="83" customWidth="1"/>
    <col min="5373" max="5380" width="11.77734375" style="83" customWidth="1"/>
    <col min="5381" max="5619" width="11.77734375" style="83"/>
    <col min="5620" max="5620" width="4.77734375" style="83" customWidth="1"/>
    <col min="5621" max="5622" width="13.109375" style="83" customWidth="1"/>
    <col min="5623" max="5624" width="9.88671875" style="83" customWidth="1"/>
    <col min="5625" max="5627" width="9.6640625" style="83" customWidth="1"/>
    <col min="5628" max="5628" width="10.44140625" style="83" customWidth="1"/>
    <col min="5629" max="5636" width="11.77734375" style="83" customWidth="1"/>
    <col min="5637" max="5875" width="11.77734375" style="83"/>
    <col min="5876" max="5876" width="4.77734375" style="83" customWidth="1"/>
    <col min="5877" max="5878" width="13.109375" style="83" customWidth="1"/>
    <col min="5879" max="5880" width="9.88671875" style="83" customWidth="1"/>
    <col min="5881" max="5883" width="9.6640625" style="83" customWidth="1"/>
    <col min="5884" max="5884" width="10.44140625" style="83" customWidth="1"/>
    <col min="5885" max="5892" width="11.77734375" style="83" customWidth="1"/>
    <col min="5893" max="6131" width="11.77734375" style="83"/>
    <col min="6132" max="6132" width="4.77734375" style="83" customWidth="1"/>
    <col min="6133" max="6134" width="13.109375" style="83" customWidth="1"/>
    <col min="6135" max="6136" width="9.88671875" style="83" customWidth="1"/>
    <col min="6137" max="6139" width="9.6640625" style="83" customWidth="1"/>
    <col min="6140" max="6140" width="10.44140625" style="83" customWidth="1"/>
    <col min="6141" max="6148" width="11.77734375" style="83" customWidth="1"/>
    <col min="6149" max="6387" width="11.77734375" style="83"/>
    <col min="6388" max="6388" width="4.77734375" style="83" customWidth="1"/>
    <col min="6389" max="6390" width="13.109375" style="83" customWidth="1"/>
    <col min="6391" max="6392" width="9.88671875" style="83" customWidth="1"/>
    <col min="6393" max="6395" width="9.6640625" style="83" customWidth="1"/>
    <col min="6396" max="6396" width="10.44140625" style="83" customWidth="1"/>
    <col min="6397" max="6404" width="11.77734375" style="83" customWidth="1"/>
    <col min="6405" max="6643" width="11.77734375" style="83"/>
    <col min="6644" max="6644" width="4.77734375" style="83" customWidth="1"/>
    <col min="6645" max="6646" width="13.109375" style="83" customWidth="1"/>
    <col min="6647" max="6648" width="9.88671875" style="83" customWidth="1"/>
    <col min="6649" max="6651" width="9.6640625" style="83" customWidth="1"/>
    <col min="6652" max="6652" width="10.44140625" style="83" customWidth="1"/>
    <col min="6653" max="6660" width="11.77734375" style="83" customWidth="1"/>
    <col min="6661" max="6899" width="11.77734375" style="83"/>
    <col min="6900" max="6900" width="4.77734375" style="83" customWidth="1"/>
    <col min="6901" max="6902" width="13.109375" style="83" customWidth="1"/>
    <col min="6903" max="6904" width="9.88671875" style="83" customWidth="1"/>
    <col min="6905" max="6907" width="9.6640625" style="83" customWidth="1"/>
    <col min="6908" max="6908" width="10.44140625" style="83" customWidth="1"/>
    <col min="6909" max="6916" width="11.77734375" style="83" customWidth="1"/>
    <col min="6917" max="7155" width="11.77734375" style="83"/>
    <col min="7156" max="7156" width="4.77734375" style="83" customWidth="1"/>
    <col min="7157" max="7158" width="13.109375" style="83" customWidth="1"/>
    <col min="7159" max="7160" width="9.88671875" style="83" customWidth="1"/>
    <col min="7161" max="7163" width="9.6640625" style="83" customWidth="1"/>
    <col min="7164" max="7164" width="10.44140625" style="83" customWidth="1"/>
    <col min="7165" max="7172" width="11.77734375" style="83" customWidth="1"/>
    <col min="7173" max="7411" width="11.77734375" style="83"/>
    <col min="7412" max="7412" width="4.77734375" style="83" customWidth="1"/>
    <col min="7413" max="7414" width="13.109375" style="83" customWidth="1"/>
    <col min="7415" max="7416" width="9.88671875" style="83" customWidth="1"/>
    <col min="7417" max="7419" width="9.6640625" style="83" customWidth="1"/>
    <col min="7420" max="7420" width="10.44140625" style="83" customWidth="1"/>
    <col min="7421" max="7428" width="11.77734375" style="83" customWidth="1"/>
    <col min="7429" max="7667" width="11.77734375" style="83"/>
    <col min="7668" max="7668" width="4.77734375" style="83" customWidth="1"/>
    <col min="7669" max="7670" width="13.109375" style="83" customWidth="1"/>
    <col min="7671" max="7672" width="9.88671875" style="83" customWidth="1"/>
    <col min="7673" max="7675" width="9.6640625" style="83" customWidth="1"/>
    <col min="7676" max="7676" width="10.44140625" style="83" customWidth="1"/>
    <col min="7677" max="7684" width="11.77734375" style="83" customWidth="1"/>
    <col min="7685" max="7923" width="11.77734375" style="83"/>
    <col min="7924" max="7924" width="4.77734375" style="83" customWidth="1"/>
    <col min="7925" max="7926" width="13.109375" style="83" customWidth="1"/>
    <col min="7927" max="7928" width="9.88671875" style="83" customWidth="1"/>
    <col min="7929" max="7931" width="9.6640625" style="83" customWidth="1"/>
    <col min="7932" max="7932" width="10.44140625" style="83" customWidth="1"/>
    <col min="7933" max="7940" width="11.77734375" style="83" customWidth="1"/>
    <col min="7941" max="8179" width="11.77734375" style="83"/>
    <col min="8180" max="8180" width="4.77734375" style="83" customWidth="1"/>
    <col min="8181" max="8182" width="13.109375" style="83" customWidth="1"/>
    <col min="8183" max="8184" width="9.88671875" style="83" customWidth="1"/>
    <col min="8185" max="8187" width="9.6640625" style="83" customWidth="1"/>
    <col min="8188" max="8188" width="10.44140625" style="83" customWidth="1"/>
    <col min="8189" max="8196" width="11.77734375" style="83" customWidth="1"/>
    <col min="8197" max="8435" width="11.77734375" style="83"/>
    <col min="8436" max="8436" width="4.77734375" style="83" customWidth="1"/>
    <col min="8437" max="8438" width="13.109375" style="83" customWidth="1"/>
    <col min="8439" max="8440" width="9.88671875" style="83" customWidth="1"/>
    <col min="8441" max="8443" width="9.6640625" style="83" customWidth="1"/>
    <col min="8444" max="8444" width="10.44140625" style="83" customWidth="1"/>
    <col min="8445" max="8452" width="11.77734375" style="83" customWidth="1"/>
    <col min="8453" max="8691" width="11.77734375" style="83"/>
    <col min="8692" max="8692" width="4.77734375" style="83" customWidth="1"/>
    <col min="8693" max="8694" width="13.109375" style="83" customWidth="1"/>
    <col min="8695" max="8696" width="9.88671875" style="83" customWidth="1"/>
    <col min="8697" max="8699" width="9.6640625" style="83" customWidth="1"/>
    <col min="8700" max="8700" width="10.44140625" style="83" customWidth="1"/>
    <col min="8701" max="8708" width="11.77734375" style="83" customWidth="1"/>
    <col min="8709" max="8947" width="11.77734375" style="83"/>
    <col min="8948" max="8948" width="4.77734375" style="83" customWidth="1"/>
    <col min="8949" max="8950" width="13.109375" style="83" customWidth="1"/>
    <col min="8951" max="8952" width="9.88671875" style="83" customWidth="1"/>
    <col min="8953" max="8955" width="9.6640625" style="83" customWidth="1"/>
    <col min="8956" max="8956" width="10.44140625" style="83" customWidth="1"/>
    <col min="8957" max="8964" width="11.77734375" style="83" customWidth="1"/>
    <col min="8965" max="9203" width="11.77734375" style="83"/>
    <col min="9204" max="9204" width="4.77734375" style="83" customWidth="1"/>
    <col min="9205" max="9206" width="13.109375" style="83" customWidth="1"/>
    <col min="9207" max="9208" width="9.88671875" style="83" customWidth="1"/>
    <col min="9209" max="9211" width="9.6640625" style="83" customWidth="1"/>
    <col min="9212" max="9212" width="10.44140625" style="83" customWidth="1"/>
    <col min="9213" max="9220" width="11.77734375" style="83" customWidth="1"/>
    <col min="9221" max="9459" width="11.77734375" style="83"/>
    <col min="9460" max="9460" width="4.77734375" style="83" customWidth="1"/>
    <col min="9461" max="9462" width="13.109375" style="83" customWidth="1"/>
    <col min="9463" max="9464" width="9.88671875" style="83" customWidth="1"/>
    <col min="9465" max="9467" width="9.6640625" style="83" customWidth="1"/>
    <col min="9468" max="9468" width="10.44140625" style="83" customWidth="1"/>
    <col min="9469" max="9476" width="11.77734375" style="83" customWidth="1"/>
    <col min="9477" max="9715" width="11.77734375" style="83"/>
    <col min="9716" max="9716" width="4.77734375" style="83" customWidth="1"/>
    <col min="9717" max="9718" width="13.109375" style="83" customWidth="1"/>
    <col min="9719" max="9720" width="9.88671875" style="83" customWidth="1"/>
    <col min="9721" max="9723" width="9.6640625" style="83" customWidth="1"/>
    <col min="9724" max="9724" width="10.44140625" style="83" customWidth="1"/>
    <col min="9725" max="9732" width="11.77734375" style="83" customWidth="1"/>
    <col min="9733" max="9971" width="11.77734375" style="83"/>
    <col min="9972" max="9972" width="4.77734375" style="83" customWidth="1"/>
    <col min="9973" max="9974" width="13.109375" style="83" customWidth="1"/>
    <col min="9975" max="9976" width="9.88671875" style="83" customWidth="1"/>
    <col min="9977" max="9979" width="9.6640625" style="83" customWidth="1"/>
    <col min="9980" max="9980" width="10.44140625" style="83" customWidth="1"/>
    <col min="9981" max="9988" width="11.77734375" style="83" customWidth="1"/>
    <col min="9989" max="10227" width="11.77734375" style="83"/>
    <col min="10228" max="10228" width="4.77734375" style="83" customWidth="1"/>
    <col min="10229" max="10230" width="13.109375" style="83" customWidth="1"/>
    <col min="10231" max="10232" width="9.88671875" style="83" customWidth="1"/>
    <col min="10233" max="10235" width="9.6640625" style="83" customWidth="1"/>
    <col min="10236" max="10236" width="10.44140625" style="83" customWidth="1"/>
    <col min="10237" max="10244" width="11.77734375" style="83" customWidth="1"/>
    <col min="10245" max="10483" width="11.77734375" style="83"/>
    <col min="10484" max="10484" width="4.77734375" style="83" customWidth="1"/>
    <col min="10485" max="10486" width="13.109375" style="83" customWidth="1"/>
    <col min="10487" max="10488" width="9.88671875" style="83" customWidth="1"/>
    <col min="10489" max="10491" width="9.6640625" style="83" customWidth="1"/>
    <col min="10492" max="10492" width="10.44140625" style="83" customWidth="1"/>
    <col min="10493" max="10500" width="11.77734375" style="83" customWidth="1"/>
    <col min="10501" max="10739" width="11.77734375" style="83"/>
    <col min="10740" max="10740" width="4.77734375" style="83" customWidth="1"/>
    <col min="10741" max="10742" width="13.109375" style="83" customWidth="1"/>
    <col min="10743" max="10744" width="9.88671875" style="83" customWidth="1"/>
    <col min="10745" max="10747" width="9.6640625" style="83" customWidth="1"/>
    <col min="10748" max="10748" width="10.44140625" style="83" customWidth="1"/>
    <col min="10749" max="10756" width="11.77734375" style="83" customWidth="1"/>
    <col min="10757" max="10995" width="11.77734375" style="83"/>
    <col min="10996" max="10996" width="4.77734375" style="83" customWidth="1"/>
    <col min="10997" max="10998" width="13.109375" style="83" customWidth="1"/>
    <col min="10999" max="11000" width="9.88671875" style="83" customWidth="1"/>
    <col min="11001" max="11003" width="9.6640625" style="83" customWidth="1"/>
    <col min="11004" max="11004" width="10.44140625" style="83" customWidth="1"/>
    <col min="11005" max="11012" width="11.77734375" style="83" customWidth="1"/>
    <col min="11013" max="11251" width="11.77734375" style="83"/>
    <col min="11252" max="11252" width="4.77734375" style="83" customWidth="1"/>
    <col min="11253" max="11254" width="13.109375" style="83" customWidth="1"/>
    <col min="11255" max="11256" width="9.88671875" style="83" customWidth="1"/>
    <col min="11257" max="11259" width="9.6640625" style="83" customWidth="1"/>
    <col min="11260" max="11260" width="10.44140625" style="83" customWidth="1"/>
    <col min="11261" max="11268" width="11.77734375" style="83" customWidth="1"/>
    <col min="11269" max="11507" width="11.77734375" style="83"/>
    <col min="11508" max="11508" width="4.77734375" style="83" customWidth="1"/>
    <col min="11509" max="11510" width="13.109375" style="83" customWidth="1"/>
    <col min="11511" max="11512" width="9.88671875" style="83" customWidth="1"/>
    <col min="11513" max="11515" width="9.6640625" style="83" customWidth="1"/>
    <col min="11516" max="11516" width="10.44140625" style="83" customWidth="1"/>
    <col min="11517" max="11524" width="11.77734375" style="83" customWidth="1"/>
    <col min="11525" max="11763" width="11.77734375" style="83"/>
    <col min="11764" max="11764" width="4.77734375" style="83" customWidth="1"/>
    <col min="11765" max="11766" width="13.109375" style="83" customWidth="1"/>
    <col min="11767" max="11768" width="9.88671875" style="83" customWidth="1"/>
    <col min="11769" max="11771" width="9.6640625" style="83" customWidth="1"/>
    <col min="11772" max="11772" width="10.44140625" style="83" customWidth="1"/>
    <col min="11773" max="11780" width="11.77734375" style="83" customWidth="1"/>
    <col min="11781" max="12019" width="11.77734375" style="83"/>
    <col min="12020" max="12020" width="4.77734375" style="83" customWidth="1"/>
    <col min="12021" max="12022" width="13.109375" style="83" customWidth="1"/>
    <col min="12023" max="12024" width="9.88671875" style="83" customWidth="1"/>
    <col min="12025" max="12027" width="9.6640625" style="83" customWidth="1"/>
    <col min="12028" max="12028" width="10.44140625" style="83" customWidth="1"/>
    <col min="12029" max="12036" width="11.77734375" style="83" customWidth="1"/>
    <col min="12037" max="12275" width="11.77734375" style="83"/>
    <col min="12276" max="12276" width="4.77734375" style="83" customWidth="1"/>
    <col min="12277" max="12278" width="13.109375" style="83" customWidth="1"/>
    <col min="12279" max="12280" width="9.88671875" style="83" customWidth="1"/>
    <col min="12281" max="12283" width="9.6640625" style="83" customWidth="1"/>
    <col min="12284" max="12284" width="10.44140625" style="83" customWidth="1"/>
    <col min="12285" max="12292" width="11.77734375" style="83" customWidth="1"/>
    <col min="12293" max="12531" width="11.77734375" style="83"/>
    <col min="12532" max="12532" width="4.77734375" style="83" customWidth="1"/>
    <col min="12533" max="12534" width="13.109375" style="83" customWidth="1"/>
    <col min="12535" max="12536" width="9.88671875" style="83" customWidth="1"/>
    <col min="12537" max="12539" width="9.6640625" style="83" customWidth="1"/>
    <col min="12540" max="12540" width="10.44140625" style="83" customWidth="1"/>
    <col min="12541" max="12548" width="11.77734375" style="83" customWidth="1"/>
    <col min="12549" max="12787" width="11.77734375" style="83"/>
    <col min="12788" max="12788" width="4.77734375" style="83" customWidth="1"/>
    <col min="12789" max="12790" width="13.109375" style="83" customWidth="1"/>
    <col min="12791" max="12792" width="9.88671875" style="83" customWidth="1"/>
    <col min="12793" max="12795" width="9.6640625" style="83" customWidth="1"/>
    <col min="12796" max="12796" width="10.44140625" style="83" customWidth="1"/>
    <col min="12797" max="12804" width="11.77734375" style="83" customWidth="1"/>
    <col min="12805" max="13043" width="11.77734375" style="83"/>
    <col min="13044" max="13044" width="4.77734375" style="83" customWidth="1"/>
    <col min="13045" max="13046" width="13.109375" style="83" customWidth="1"/>
    <col min="13047" max="13048" width="9.88671875" style="83" customWidth="1"/>
    <col min="13049" max="13051" width="9.6640625" style="83" customWidth="1"/>
    <col min="13052" max="13052" width="10.44140625" style="83" customWidth="1"/>
    <col min="13053" max="13060" width="11.77734375" style="83" customWidth="1"/>
    <col min="13061" max="13299" width="11.77734375" style="83"/>
    <col min="13300" max="13300" width="4.77734375" style="83" customWidth="1"/>
    <col min="13301" max="13302" width="13.109375" style="83" customWidth="1"/>
    <col min="13303" max="13304" width="9.88671875" style="83" customWidth="1"/>
    <col min="13305" max="13307" width="9.6640625" style="83" customWidth="1"/>
    <col min="13308" max="13308" width="10.44140625" style="83" customWidth="1"/>
    <col min="13309" max="13316" width="11.77734375" style="83" customWidth="1"/>
    <col min="13317" max="13555" width="11.77734375" style="83"/>
    <col min="13556" max="13556" width="4.77734375" style="83" customWidth="1"/>
    <col min="13557" max="13558" width="13.109375" style="83" customWidth="1"/>
    <col min="13559" max="13560" width="9.88671875" style="83" customWidth="1"/>
    <col min="13561" max="13563" width="9.6640625" style="83" customWidth="1"/>
    <col min="13564" max="13564" width="10.44140625" style="83" customWidth="1"/>
    <col min="13565" max="13572" width="11.77734375" style="83" customWidth="1"/>
    <col min="13573" max="13811" width="11.77734375" style="83"/>
    <col min="13812" max="13812" width="4.77734375" style="83" customWidth="1"/>
    <col min="13813" max="13814" width="13.109375" style="83" customWidth="1"/>
    <col min="13815" max="13816" width="9.88671875" style="83" customWidth="1"/>
    <col min="13817" max="13819" width="9.6640625" style="83" customWidth="1"/>
    <col min="13820" max="13820" width="10.44140625" style="83" customWidth="1"/>
    <col min="13821" max="13828" width="11.77734375" style="83" customWidth="1"/>
    <col min="13829" max="14067" width="11.77734375" style="83"/>
    <col min="14068" max="14068" width="4.77734375" style="83" customWidth="1"/>
    <col min="14069" max="14070" width="13.109375" style="83" customWidth="1"/>
    <col min="14071" max="14072" width="9.88671875" style="83" customWidth="1"/>
    <col min="14073" max="14075" width="9.6640625" style="83" customWidth="1"/>
    <col min="14076" max="14076" width="10.44140625" style="83" customWidth="1"/>
    <col min="14077" max="14084" width="11.77734375" style="83" customWidth="1"/>
    <col min="14085" max="14323" width="11.77734375" style="83"/>
    <col min="14324" max="14324" width="4.77734375" style="83" customWidth="1"/>
    <col min="14325" max="14326" width="13.109375" style="83" customWidth="1"/>
    <col min="14327" max="14328" width="9.88671875" style="83" customWidth="1"/>
    <col min="14329" max="14331" width="9.6640625" style="83" customWidth="1"/>
    <col min="14332" max="14332" width="10.44140625" style="83" customWidth="1"/>
    <col min="14333" max="14340" width="11.77734375" style="83" customWidth="1"/>
    <col min="14341" max="14579" width="11.77734375" style="83"/>
    <col min="14580" max="14580" width="4.77734375" style="83" customWidth="1"/>
    <col min="14581" max="14582" width="13.109375" style="83" customWidth="1"/>
    <col min="14583" max="14584" width="9.88671875" style="83" customWidth="1"/>
    <col min="14585" max="14587" width="9.6640625" style="83" customWidth="1"/>
    <col min="14588" max="14588" width="10.44140625" style="83" customWidth="1"/>
    <col min="14589" max="14596" width="11.77734375" style="83" customWidth="1"/>
    <col min="14597" max="14835" width="11.77734375" style="83"/>
    <col min="14836" max="14836" width="4.77734375" style="83" customWidth="1"/>
    <col min="14837" max="14838" width="13.109375" style="83" customWidth="1"/>
    <col min="14839" max="14840" width="9.88671875" style="83" customWidth="1"/>
    <col min="14841" max="14843" width="9.6640625" style="83" customWidth="1"/>
    <col min="14844" max="14844" width="10.44140625" style="83" customWidth="1"/>
    <col min="14845" max="14852" width="11.77734375" style="83" customWidth="1"/>
    <col min="14853" max="15091" width="11.77734375" style="83"/>
    <col min="15092" max="15092" width="4.77734375" style="83" customWidth="1"/>
    <col min="15093" max="15094" width="13.109375" style="83" customWidth="1"/>
    <col min="15095" max="15096" width="9.88671875" style="83" customWidth="1"/>
    <col min="15097" max="15099" width="9.6640625" style="83" customWidth="1"/>
    <col min="15100" max="15100" width="10.44140625" style="83" customWidth="1"/>
    <col min="15101" max="15108" width="11.77734375" style="83" customWidth="1"/>
    <col min="15109" max="15347" width="11.77734375" style="83"/>
    <col min="15348" max="15348" width="4.77734375" style="83" customWidth="1"/>
    <col min="15349" max="15350" width="13.109375" style="83" customWidth="1"/>
    <col min="15351" max="15352" width="9.88671875" style="83" customWidth="1"/>
    <col min="15353" max="15355" width="9.6640625" style="83" customWidth="1"/>
    <col min="15356" max="15356" width="10.44140625" style="83" customWidth="1"/>
    <col min="15357" max="15364" width="11.77734375" style="83" customWidth="1"/>
    <col min="15365" max="15603" width="11.77734375" style="83"/>
    <col min="15604" max="15604" width="4.77734375" style="83" customWidth="1"/>
    <col min="15605" max="15606" width="13.109375" style="83" customWidth="1"/>
    <col min="15607" max="15608" width="9.88671875" style="83" customWidth="1"/>
    <col min="15609" max="15611" width="9.6640625" style="83" customWidth="1"/>
    <col min="15612" max="15612" width="10.44140625" style="83" customWidth="1"/>
    <col min="15613" max="15620" width="11.77734375" style="83" customWidth="1"/>
    <col min="15621" max="15859" width="11.77734375" style="83"/>
    <col min="15860" max="15860" width="4.77734375" style="83" customWidth="1"/>
    <col min="15861" max="15862" width="13.109375" style="83" customWidth="1"/>
    <col min="15863" max="15864" width="9.88671875" style="83" customWidth="1"/>
    <col min="15865" max="15867" width="9.6640625" style="83" customWidth="1"/>
    <col min="15868" max="15868" width="10.44140625" style="83" customWidth="1"/>
    <col min="15869" max="15876" width="11.77734375" style="83" customWidth="1"/>
    <col min="15877" max="16115" width="11.77734375" style="83"/>
    <col min="16116" max="16116" width="4.77734375" style="83" customWidth="1"/>
    <col min="16117" max="16118" width="13.109375" style="83" customWidth="1"/>
    <col min="16119" max="16120" width="9.88671875" style="83" customWidth="1"/>
    <col min="16121" max="16123" width="9.6640625" style="83" customWidth="1"/>
    <col min="16124" max="16124" width="10.44140625" style="83" customWidth="1"/>
    <col min="16125" max="16132" width="11.77734375" style="83" customWidth="1"/>
    <col min="16133" max="16384" width="11.77734375" style="83"/>
  </cols>
  <sheetData>
    <row r="1" spans="1:9" ht="16.5" customHeight="1">
      <c r="A1" s="212"/>
      <c r="B1" s="213"/>
      <c r="C1" s="218" t="s">
        <v>218</v>
      </c>
      <c r="D1" s="219"/>
      <c r="E1" s="220"/>
      <c r="F1" s="227" t="s">
        <v>219</v>
      </c>
      <c r="G1" s="228"/>
      <c r="H1" s="228"/>
      <c r="I1" s="229"/>
    </row>
    <row r="2" spans="1:9" ht="16.5" customHeight="1">
      <c r="A2" s="214"/>
      <c r="B2" s="215"/>
      <c r="C2" s="221"/>
      <c r="D2" s="222"/>
      <c r="E2" s="223"/>
      <c r="F2" s="227" t="s">
        <v>220</v>
      </c>
      <c r="G2" s="228"/>
      <c r="H2" s="228"/>
      <c r="I2" s="229"/>
    </row>
    <row r="3" spans="1:9" ht="16.5" customHeight="1">
      <c r="A3" s="214"/>
      <c r="B3" s="215"/>
      <c r="C3" s="221"/>
      <c r="D3" s="222"/>
      <c r="E3" s="223"/>
      <c r="F3" s="227" t="s">
        <v>221</v>
      </c>
      <c r="G3" s="228"/>
      <c r="H3" s="228"/>
      <c r="I3" s="229"/>
    </row>
    <row r="4" spans="1:9" ht="14.4">
      <c r="A4" s="216"/>
      <c r="B4" s="217"/>
      <c r="C4" s="224"/>
      <c r="D4" s="225"/>
      <c r="E4" s="226"/>
      <c r="F4" s="227" t="s">
        <v>222</v>
      </c>
      <c r="G4" s="228"/>
      <c r="H4" s="228"/>
      <c r="I4" s="229"/>
    </row>
    <row r="5" spans="1:9" ht="18.75" customHeight="1">
      <c r="A5" s="200" t="s">
        <v>223</v>
      </c>
      <c r="B5" s="200"/>
      <c r="C5" s="201" t="s">
        <v>2</v>
      </c>
      <c r="D5" s="202"/>
      <c r="E5" s="203"/>
      <c r="F5" s="84" t="s">
        <v>224</v>
      </c>
      <c r="G5" s="85" t="s">
        <v>225</v>
      </c>
      <c r="H5" s="86"/>
      <c r="I5" s="87"/>
    </row>
    <row r="6" spans="1:9" ht="14.4" thickBot="1">
      <c r="I6" s="88" t="s">
        <v>226</v>
      </c>
    </row>
    <row r="7" spans="1:9" ht="19.5" customHeight="1">
      <c r="A7" s="89" t="s">
        <v>227</v>
      </c>
      <c r="B7" s="204" t="s">
        <v>228</v>
      </c>
      <c r="C7" s="204"/>
      <c r="D7" s="204"/>
      <c r="E7" s="204"/>
      <c r="F7" s="204"/>
      <c r="G7" s="204"/>
      <c r="H7" s="204"/>
      <c r="I7" s="205"/>
    </row>
    <row r="8" spans="1:9" ht="18" customHeight="1">
      <c r="A8" s="90" t="s">
        <v>229</v>
      </c>
      <c r="B8" s="206" t="s">
        <v>230</v>
      </c>
      <c r="C8" s="206"/>
      <c r="D8" s="206"/>
      <c r="E8" s="206"/>
      <c r="F8" s="206"/>
      <c r="G8" s="206"/>
      <c r="H8" s="206"/>
      <c r="I8" s="207"/>
    </row>
    <row r="9" spans="1:9" ht="18" customHeight="1">
      <c r="A9" s="90" t="s">
        <v>231</v>
      </c>
      <c r="B9" s="91" t="s">
        <v>232</v>
      </c>
      <c r="C9" s="91"/>
      <c r="D9" s="92" t="s">
        <v>233</v>
      </c>
      <c r="E9" s="91"/>
      <c r="F9" s="91"/>
      <c r="G9" s="91"/>
      <c r="H9" s="91"/>
      <c r="I9" s="93"/>
    </row>
    <row r="10" spans="1:9" ht="18" customHeight="1">
      <c r="A10" s="90" t="s">
        <v>234</v>
      </c>
      <c r="B10" s="91" t="s">
        <v>235</v>
      </c>
      <c r="C10" s="94"/>
      <c r="D10" s="95" t="s">
        <v>236</v>
      </c>
      <c r="E10" s="96"/>
      <c r="F10" s="96"/>
      <c r="G10" s="96"/>
      <c r="H10" s="96"/>
      <c r="I10" s="97"/>
    </row>
    <row r="11" spans="1:9" ht="18" customHeight="1">
      <c r="A11" s="90" t="s">
        <v>237</v>
      </c>
      <c r="B11" s="208" t="s">
        <v>238</v>
      </c>
      <c r="C11" s="208"/>
      <c r="D11" s="208"/>
      <c r="E11" s="208"/>
      <c r="F11" s="208"/>
      <c r="G11" s="208"/>
      <c r="H11" s="208"/>
      <c r="I11" s="209"/>
    </row>
    <row r="12" spans="1:9" ht="18" customHeight="1">
      <c r="A12" s="98" t="s">
        <v>239</v>
      </c>
      <c r="B12" s="99" t="s">
        <v>240</v>
      </c>
      <c r="C12" s="100" t="s">
        <v>241</v>
      </c>
      <c r="D12" s="100"/>
      <c r="E12" s="101"/>
      <c r="F12" s="100"/>
      <c r="G12" s="99"/>
      <c r="H12" s="102"/>
      <c r="I12" s="103"/>
    </row>
    <row r="13" spans="1:9" ht="18" customHeight="1">
      <c r="A13" s="104" t="s">
        <v>242</v>
      </c>
      <c r="B13" s="94" t="s">
        <v>243</v>
      </c>
      <c r="C13" s="92" t="s">
        <v>244</v>
      </c>
      <c r="D13" s="92"/>
      <c r="E13" s="95"/>
      <c r="F13" s="92"/>
      <c r="G13" s="94"/>
      <c r="H13" s="92"/>
      <c r="I13" s="97"/>
    </row>
    <row r="14" spans="1:9" ht="18" customHeight="1">
      <c r="A14" s="89" t="s">
        <v>245</v>
      </c>
      <c r="B14" s="210" t="s">
        <v>246</v>
      </c>
      <c r="C14" s="210"/>
      <c r="D14" s="210"/>
      <c r="E14" s="210"/>
      <c r="F14" s="210"/>
      <c r="G14" s="210"/>
      <c r="H14" s="210"/>
      <c r="I14" s="211"/>
    </row>
    <row r="15" spans="1:9" ht="18" customHeight="1">
      <c r="A15" s="90"/>
      <c r="B15" s="194" t="s">
        <v>247</v>
      </c>
      <c r="C15" s="195"/>
      <c r="D15" s="195"/>
      <c r="E15" s="195"/>
      <c r="F15" s="195"/>
      <c r="G15" s="195"/>
      <c r="H15" s="195"/>
      <c r="I15" s="196"/>
    </row>
    <row r="16" spans="1:9" ht="18" customHeight="1">
      <c r="A16" s="90"/>
      <c r="B16" s="194" t="s">
        <v>248</v>
      </c>
      <c r="C16" s="195"/>
      <c r="D16" s="195"/>
      <c r="E16" s="195"/>
      <c r="F16" s="195"/>
      <c r="G16" s="195"/>
      <c r="H16" s="195"/>
      <c r="I16" s="196"/>
    </row>
    <row r="17" spans="1:200" ht="18" customHeight="1">
      <c r="A17" s="89" t="s">
        <v>249</v>
      </c>
      <c r="B17" s="197" t="s">
        <v>250</v>
      </c>
      <c r="C17" s="197"/>
      <c r="D17" s="197"/>
      <c r="E17" s="197"/>
      <c r="F17" s="197"/>
      <c r="G17" s="198" t="s">
        <v>251</v>
      </c>
      <c r="H17" s="198"/>
      <c r="I17" s="199"/>
    </row>
    <row r="18" spans="1:200" s="109" customFormat="1">
      <c r="A18" s="105" t="s">
        <v>204</v>
      </c>
      <c r="B18" s="185" t="s">
        <v>252</v>
      </c>
      <c r="C18" s="186"/>
      <c r="D18" s="186"/>
      <c r="E18" s="186"/>
      <c r="F18" s="186"/>
      <c r="G18" s="106"/>
      <c r="H18" s="106"/>
      <c r="I18" s="107"/>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8"/>
      <c r="DC18" s="108"/>
      <c r="DD18" s="108"/>
      <c r="DE18" s="108"/>
      <c r="DF18" s="108"/>
      <c r="DG18" s="108"/>
      <c r="DH18" s="108"/>
      <c r="DI18" s="108"/>
      <c r="DJ18" s="108"/>
      <c r="DK18" s="108"/>
      <c r="DL18" s="108"/>
      <c r="DM18" s="108"/>
      <c r="DN18" s="108"/>
      <c r="DO18" s="108"/>
      <c r="DP18" s="108"/>
      <c r="DQ18" s="108"/>
      <c r="DR18" s="108"/>
      <c r="DS18" s="108"/>
      <c r="DT18" s="108"/>
      <c r="DU18" s="108"/>
      <c r="DV18" s="108"/>
      <c r="DW18" s="108"/>
      <c r="DX18" s="108"/>
      <c r="DY18" s="108"/>
      <c r="DZ18" s="108"/>
      <c r="EA18" s="108"/>
      <c r="EB18" s="108"/>
      <c r="EC18" s="108"/>
      <c r="ED18" s="108"/>
      <c r="EE18" s="108"/>
      <c r="EF18" s="108"/>
      <c r="EG18" s="108"/>
      <c r="EH18" s="108"/>
      <c r="EI18" s="108"/>
      <c r="EJ18" s="108"/>
      <c r="EK18" s="108"/>
      <c r="EL18" s="108"/>
      <c r="EM18" s="108"/>
      <c r="EN18" s="108"/>
      <c r="EO18" s="108"/>
      <c r="EP18" s="108"/>
      <c r="EQ18" s="108"/>
      <c r="ER18" s="108"/>
      <c r="ES18" s="108"/>
      <c r="ET18" s="108"/>
      <c r="EU18" s="108"/>
      <c r="EV18" s="108"/>
      <c r="EW18" s="108"/>
      <c r="EX18" s="108"/>
      <c r="EY18" s="108"/>
      <c r="EZ18" s="108"/>
      <c r="FA18" s="108"/>
      <c r="FB18" s="108"/>
      <c r="FC18" s="108"/>
      <c r="FD18" s="108"/>
      <c r="FE18" s="108"/>
      <c r="FF18" s="108"/>
      <c r="FG18" s="108"/>
      <c r="FH18" s="108"/>
      <c r="FI18" s="108"/>
      <c r="FJ18" s="108"/>
      <c r="FK18" s="108"/>
      <c r="FL18" s="108"/>
      <c r="FM18" s="108"/>
      <c r="FN18" s="108"/>
      <c r="FO18" s="108"/>
      <c r="FP18" s="108"/>
      <c r="FQ18" s="108"/>
      <c r="FR18" s="108"/>
      <c r="FS18" s="108"/>
      <c r="FT18" s="108"/>
      <c r="FU18" s="108"/>
      <c r="FV18" s="108"/>
      <c r="FW18" s="108"/>
      <c r="FX18" s="108"/>
      <c r="FY18" s="108"/>
      <c r="FZ18" s="108"/>
      <c r="GA18" s="108"/>
      <c r="GB18" s="108"/>
      <c r="GC18" s="108"/>
      <c r="GD18" s="108"/>
      <c r="GE18" s="108"/>
      <c r="GF18" s="108"/>
      <c r="GG18" s="108"/>
      <c r="GH18" s="108"/>
      <c r="GI18" s="108"/>
      <c r="GJ18" s="108"/>
      <c r="GK18" s="108"/>
      <c r="GL18" s="108"/>
      <c r="GM18" s="108"/>
      <c r="GN18" s="108"/>
      <c r="GO18" s="108"/>
      <c r="GP18" s="108"/>
      <c r="GQ18" s="108"/>
      <c r="GR18" s="108"/>
    </row>
    <row r="19" spans="1:200" s="112" customFormat="1" ht="29.4" customHeight="1">
      <c r="A19" s="110">
        <v>1</v>
      </c>
      <c r="B19" s="194" t="s">
        <v>253</v>
      </c>
      <c r="C19" s="195"/>
      <c r="D19" s="195"/>
      <c r="E19" s="195"/>
      <c r="F19" s="195"/>
      <c r="G19" s="183" t="s">
        <v>254</v>
      </c>
      <c r="H19" s="183"/>
      <c r="I19" s="184"/>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111"/>
      <c r="CC19" s="111"/>
      <c r="CD19" s="111"/>
      <c r="CE19" s="111"/>
      <c r="CF19" s="111"/>
      <c r="CG19" s="111"/>
      <c r="CH19" s="111"/>
      <c r="CI19" s="111"/>
      <c r="CJ19" s="111"/>
      <c r="CK19" s="111"/>
      <c r="CL19" s="111"/>
      <c r="CM19" s="111"/>
      <c r="CN19" s="111"/>
      <c r="CO19" s="111"/>
      <c r="CP19" s="111"/>
      <c r="CQ19" s="111"/>
      <c r="CR19" s="111"/>
      <c r="CS19" s="111"/>
      <c r="CT19" s="111"/>
      <c r="CU19" s="111"/>
      <c r="CV19" s="111"/>
      <c r="CW19" s="111"/>
      <c r="CX19" s="111"/>
      <c r="CY19" s="111"/>
      <c r="CZ19" s="111"/>
      <c r="DA19" s="111"/>
      <c r="DB19" s="111"/>
      <c r="DC19" s="111"/>
      <c r="DD19" s="111"/>
      <c r="DE19" s="111"/>
      <c r="DF19" s="111"/>
      <c r="DG19" s="111"/>
      <c r="DH19" s="111"/>
      <c r="DI19" s="111"/>
      <c r="DJ19" s="111"/>
      <c r="DK19" s="111"/>
      <c r="DL19" s="111"/>
      <c r="DM19" s="111"/>
      <c r="DN19" s="111"/>
      <c r="DO19" s="111"/>
      <c r="DP19" s="111"/>
      <c r="DQ19" s="111"/>
      <c r="DR19" s="111"/>
      <c r="DS19" s="111"/>
      <c r="DT19" s="111"/>
      <c r="DU19" s="111"/>
      <c r="DV19" s="111"/>
      <c r="DW19" s="111"/>
      <c r="DX19" s="111"/>
      <c r="DY19" s="111"/>
      <c r="DZ19" s="111"/>
      <c r="EA19" s="111"/>
      <c r="EB19" s="111"/>
      <c r="EC19" s="111"/>
      <c r="ED19" s="111"/>
      <c r="EE19" s="111"/>
      <c r="EF19" s="111"/>
      <c r="EG19" s="111"/>
      <c r="EH19" s="111"/>
      <c r="EI19" s="111"/>
      <c r="EJ19" s="111"/>
      <c r="EK19" s="111"/>
      <c r="EL19" s="111"/>
      <c r="EM19" s="111"/>
      <c r="EN19" s="111"/>
      <c r="EO19" s="111"/>
      <c r="EP19" s="111"/>
      <c r="EQ19" s="111"/>
      <c r="ER19" s="111"/>
      <c r="ES19" s="111"/>
      <c r="ET19" s="111"/>
      <c r="EU19" s="111"/>
      <c r="EV19" s="111"/>
      <c r="EW19" s="111"/>
      <c r="EX19" s="111"/>
      <c r="EY19" s="111"/>
      <c r="EZ19" s="111"/>
      <c r="FA19" s="111"/>
      <c r="FB19" s="111"/>
      <c r="FC19" s="111"/>
      <c r="FD19" s="111"/>
      <c r="FE19" s="111"/>
      <c r="FF19" s="111"/>
      <c r="FG19" s="111"/>
      <c r="FH19" s="111"/>
      <c r="FI19" s="111"/>
      <c r="FJ19" s="111"/>
      <c r="FK19" s="111"/>
      <c r="FL19" s="111"/>
      <c r="FM19" s="111"/>
      <c r="FN19" s="111"/>
      <c r="FO19" s="111"/>
      <c r="FP19" s="111"/>
      <c r="FQ19" s="111"/>
      <c r="FR19" s="111"/>
      <c r="FS19" s="111"/>
      <c r="FT19" s="111"/>
      <c r="FU19" s="111"/>
      <c r="FV19" s="111"/>
      <c r="FW19" s="111"/>
      <c r="FX19" s="111"/>
      <c r="FY19" s="111"/>
      <c r="FZ19" s="111"/>
      <c r="GA19" s="111"/>
      <c r="GB19" s="111"/>
      <c r="GC19" s="111"/>
      <c r="GD19" s="111"/>
      <c r="GE19" s="111"/>
      <c r="GF19" s="111"/>
      <c r="GG19" s="111"/>
      <c r="GH19" s="111"/>
      <c r="GI19" s="111"/>
      <c r="GJ19" s="111"/>
      <c r="GK19" s="111"/>
      <c r="GL19" s="111"/>
      <c r="GM19" s="111"/>
      <c r="GN19" s="111"/>
      <c r="GO19" s="111"/>
      <c r="GP19" s="111"/>
      <c r="GQ19" s="111"/>
      <c r="GR19" s="111"/>
    </row>
    <row r="20" spans="1:200" s="112" customFormat="1" ht="15.6">
      <c r="A20" s="110">
        <v>2</v>
      </c>
      <c r="B20" s="194" t="s">
        <v>255</v>
      </c>
      <c r="C20" s="195"/>
      <c r="D20" s="195"/>
      <c r="E20" s="195"/>
      <c r="F20" s="195"/>
      <c r="G20" s="183"/>
      <c r="H20" s="183"/>
      <c r="I20" s="184"/>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c r="BY20" s="111"/>
      <c r="BZ20" s="111"/>
      <c r="CA20" s="111"/>
      <c r="CB20" s="111"/>
      <c r="CC20" s="111"/>
      <c r="CD20" s="111"/>
      <c r="CE20" s="111"/>
      <c r="CF20" s="111"/>
      <c r="CG20" s="111"/>
      <c r="CH20" s="111"/>
      <c r="CI20" s="111"/>
      <c r="CJ20" s="111"/>
      <c r="CK20" s="111"/>
      <c r="CL20" s="111"/>
      <c r="CM20" s="111"/>
      <c r="CN20" s="111"/>
      <c r="CO20" s="111"/>
      <c r="CP20" s="111"/>
      <c r="CQ20" s="111"/>
      <c r="CR20" s="111"/>
      <c r="CS20" s="111"/>
      <c r="CT20" s="111"/>
      <c r="CU20" s="111"/>
      <c r="CV20" s="111"/>
      <c r="CW20" s="111"/>
      <c r="CX20" s="111"/>
      <c r="CY20" s="111"/>
      <c r="CZ20" s="111"/>
      <c r="DA20" s="111"/>
      <c r="DB20" s="111"/>
      <c r="DC20" s="111"/>
      <c r="DD20" s="111"/>
      <c r="DE20" s="111"/>
      <c r="DF20" s="111"/>
      <c r="DG20" s="111"/>
      <c r="DH20" s="111"/>
      <c r="DI20" s="111"/>
      <c r="DJ20" s="111"/>
      <c r="DK20" s="111"/>
      <c r="DL20" s="111"/>
      <c r="DM20" s="111"/>
      <c r="DN20" s="111"/>
      <c r="DO20" s="111"/>
      <c r="DP20" s="111"/>
      <c r="DQ20" s="111"/>
      <c r="DR20" s="111"/>
      <c r="DS20" s="111"/>
      <c r="DT20" s="111"/>
      <c r="DU20" s="111"/>
      <c r="DV20" s="111"/>
      <c r="DW20" s="111"/>
      <c r="DX20" s="111"/>
      <c r="DY20" s="111"/>
      <c r="DZ20" s="111"/>
      <c r="EA20" s="111"/>
      <c r="EB20" s="111"/>
      <c r="EC20" s="111"/>
      <c r="ED20" s="111"/>
      <c r="EE20" s="111"/>
      <c r="EF20" s="111"/>
      <c r="EG20" s="111"/>
      <c r="EH20" s="111"/>
      <c r="EI20" s="111"/>
      <c r="EJ20" s="111"/>
      <c r="EK20" s="111"/>
      <c r="EL20" s="111"/>
      <c r="EM20" s="111"/>
      <c r="EN20" s="111"/>
      <c r="EO20" s="111"/>
      <c r="EP20" s="111"/>
      <c r="EQ20" s="111"/>
      <c r="ER20" s="111"/>
      <c r="ES20" s="111"/>
      <c r="ET20" s="111"/>
      <c r="EU20" s="111"/>
      <c r="EV20" s="111"/>
      <c r="EW20" s="111"/>
      <c r="EX20" s="111"/>
      <c r="EY20" s="111"/>
      <c r="EZ20" s="111"/>
      <c r="FA20" s="111"/>
      <c r="FB20" s="111"/>
      <c r="FC20" s="111"/>
      <c r="FD20" s="111"/>
      <c r="FE20" s="111"/>
      <c r="FF20" s="111"/>
      <c r="FG20" s="111"/>
      <c r="FH20" s="111"/>
      <c r="FI20" s="111"/>
      <c r="FJ20" s="111"/>
      <c r="FK20" s="111"/>
      <c r="FL20" s="111"/>
      <c r="FM20" s="111"/>
      <c r="FN20" s="111"/>
      <c r="FO20" s="111"/>
      <c r="FP20" s="111"/>
      <c r="FQ20" s="111"/>
      <c r="FR20" s="111"/>
      <c r="FS20" s="111"/>
      <c r="FT20" s="111"/>
      <c r="FU20" s="111"/>
      <c r="FV20" s="111"/>
      <c r="FW20" s="111"/>
      <c r="FX20" s="111"/>
      <c r="FY20" s="111"/>
      <c r="FZ20" s="111"/>
      <c r="GA20" s="111"/>
      <c r="GB20" s="111"/>
      <c r="GC20" s="111"/>
      <c r="GD20" s="111"/>
      <c r="GE20" s="111"/>
      <c r="GF20" s="111"/>
      <c r="GG20" s="111"/>
      <c r="GH20" s="111"/>
      <c r="GI20" s="111"/>
      <c r="GJ20" s="111"/>
      <c r="GK20" s="111"/>
      <c r="GL20" s="111"/>
      <c r="GM20" s="111"/>
      <c r="GN20" s="111"/>
      <c r="GO20" s="111"/>
      <c r="GP20" s="111"/>
      <c r="GQ20" s="111"/>
      <c r="GR20" s="111"/>
    </row>
    <row r="21" spans="1:200" s="112" customFormat="1" ht="18.600000000000001" customHeight="1">
      <c r="A21" s="110">
        <v>3</v>
      </c>
      <c r="B21" s="194" t="s">
        <v>256</v>
      </c>
      <c r="C21" s="195"/>
      <c r="D21" s="195"/>
      <c r="E21" s="195"/>
      <c r="F21" s="195"/>
      <c r="G21" s="183"/>
      <c r="H21" s="183"/>
      <c r="I21" s="184"/>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1"/>
      <c r="BR21" s="111"/>
      <c r="BS21" s="111"/>
      <c r="BT21" s="111"/>
      <c r="BU21" s="111"/>
      <c r="BV21" s="111"/>
      <c r="BW21" s="111"/>
      <c r="BX21" s="111"/>
      <c r="BY21" s="111"/>
      <c r="BZ21" s="111"/>
      <c r="CA21" s="111"/>
      <c r="CB21" s="111"/>
      <c r="CC21" s="111"/>
      <c r="CD21" s="111"/>
      <c r="CE21" s="111"/>
      <c r="CF21" s="111"/>
      <c r="CG21" s="111"/>
      <c r="CH21" s="111"/>
      <c r="CI21" s="111"/>
      <c r="CJ21" s="111"/>
      <c r="CK21" s="111"/>
      <c r="CL21" s="111"/>
      <c r="CM21" s="111"/>
      <c r="CN21" s="111"/>
      <c r="CO21" s="111"/>
      <c r="CP21" s="111"/>
      <c r="CQ21" s="111"/>
      <c r="CR21" s="111"/>
      <c r="CS21" s="111"/>
      <c r="CT21" s="111"/>
      <c r="CU21" s="111"/>
      <c r="CV21" s="111"/>
      <c r="CW21" s="111"/>
      <c r="CX21" s="111"/>
      <c r="CY21" s="111"/>
      <c r="CZ21" s="111"/>
      <c r="DA21" s="111"/>
      <c r="DB21" s="111"/>
      <c r="DC21" s="111"/>
      <c r="DD21" s="111"/>
      <c r="DE21" s="111"/>
      <c r="DF21" s="111"/>
      <c r="DG21" s="111"/>
      <c r="DH21" s="111"/>
      <c r="DI21" s="111"/>
      <c r="DJ21" s="111"/>
      <c r="DK21" s="111"/>
      <c r="DL21" s="111"/>
      <c r="DM21" s="111"/>
      <c r="DN21" s="111"/>
      <c r="DO21" s="111"/>
      <c r="DP21" s="111"/>
      <c r="DQ21" s="111"/>
      <c r="DR21" s="111"/>
      <c r="DS21" s="111"/>
      <c r="DT21" s="111"/>
      <c r="DU21" s="111"/>
      <c r="DV21" s="111"/>
      <c r="DW21" s="111"/>
      <c r="DX21" s="111"/>
      <c r="DY21" s="111"/>
      <c r="DZ21" s="111"/>
      <c r="EA21" s="111"/>
      <c r="EB21" s="111"/>
      <c r="EC21" s="111"/>
      <c r="ED21" s="111"/>
      <c r="EE21" s="111"/>
      <c r="EF21" s="111"/>
      <c r="EG21" s="111"/>
      <c r="EH21" s="111"/>
      <c r="EI21" s="111"/>
      <c r="EJ21" s="111"/>
      <c r="EK21" s="111"/>
      <c r="EL21" s="111"/>
      <c r="EM21" s="111"/>
      <c r="EN21" s="111"/>
      <c r="EO21" s="111"/>
      <c r="EP21" s="111"/>
      <c r="EQ21" s="111"/>
      <c r="ER21" s="111"/>
      <c r="ES21" s="111"/>
      <c r="ET21" s="111"/>
      <c r="EU21" s="111"/>
      <c r="EV21" s="111"/>
      <c r="EW21" s="111"/>
      <c r="EX21" s="111"/>
      <c r="EY21" s="111"/>
      <c r="EZ21" s="111"/>
      <c r="FA21" s="111"/>
      <c r="FB21" s="111"/>
      <c r="FC21" s="111"/>
      <c r="FD21" s="111"/>
      <c r="FE21" s="111"/>
      <c r="FF21" s="111"/>
      <c r="FG21" s="111"/>
      <c r="FH21" s="111"/>
      <c r="FI21" s="111"/>
      <c r="FJ21" s="111"/>
      <c r="FK21" s="111"/>
      <c r="FL21" s="111"/>
      <c r="FM21" s="111"/>
      <c r="FN21" s="111"/>
      <c r="FO21" s="111"/>
      <c r="FP21" s="111"/>
      <c r="FQ21" s="111"/>
      <c r="FR21" s="111"/>
      <c r="FS21" s="111"/>
      <c r="FT21" s="111"/>
      <c r="FU21" s="111"/>
      <c r="FV21" s="111"/>
      <c r="FW21" s="111"/>
      <c r="FX21" s="111"/>
      <c r="FY21" s="111"/>
      <c r="FZ21" s="111"/>
      <c r="GA21" s="111"/>
      <c r="GB21" s="111"/>
      <c r="GC21" s="111"/>
      <c r="GD21" s="111"/>
      <c r="GE21" s="111"/>
      <c r="GF21" s="111"/>
      <c r="GG21" s="111"/>
      <c r="GH21" s="111"/>
      <c r="GI21" s="111"/>
      <c r="GJ21" s="111"/>
      <c r="GK21" s="111"/>
      <c r="GL21" s="111"/>
      <c r="GM21" s="111"/>
      <c r="GN21" s="111"/>
      <c r="GO21" s="111"/>
      <c r="GP21" s="111"/>
      <c r="GQ21" s="111"/>
      <c r="GR21" s="111"/>
    </row>
    <row r="22" spans="1:200" s="109" customFormat="1" ht="31.2" customHeight="1">
      <c r="A22" s="105" t="s">
        <v>257</v>
      </c>
      <c r="B22" s="185" t="str">
        <f>'[1]Co cau to chuc BP'!C75</f>
        <v>Tham gia nghiên cứu, soạn thảo, thử nghiệm chương trình đào tạo mới</v>
      </c>
      <c r="C22" s="186"/>
      <c r="D22" s="186"/>
      <c r="E22" s="186"/>
      <c r="F22" s="186"/>
      <c r="G22" s="106"/>
      <c r="H22" s="106"/>
      <c r="I22" s="107"/>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08"/>
      <c r="DC22" s="108"/>
      <c r="DD22" s="108"/>
      <c r="DE22" s="108"/>
      <c r="DF22" s="108"/>
      <c r="DG22" s="108"/>
      <c r="DH22" s="108"/>
      <c r="DI22" s="108"/>
      <c r="DJ22" s="108"/>
      <c r="DK22" s="108"/>
      <c r="DL22" s="108"/>
      <c r="DM22" s="108"/>
      <c r="DN22" s="108"/>
      <c r="DO22" s="108"/>
      <c r="DP22" s="108"/>
      <c r="DQ22" s="108"/>
      <c r="DR22" s="108"/>
      <c r="DS22" s="108"/>
      <c r="DT22" s="108"/>
      <c r="DU22" s="108"/>
      <c r="DV22" s="108"/>
      <c r="DW22" s="108"/>
      <c r="DX22" s="108"/>
      <c r="DY22" s="108"/>
      <c r="DZ22" s="108"/>
      <c r="EA22" s="108"/>
      <c r="EB22" s="108"/>
      <c r="EC22" s="108"/>
      <c r="ED22" s="108"/>
      <c r="EE22" s="108"/>
      <c r="EF22" s="108"/>
      <c r="EG22" s="108"/>
      <c r="EH22" s="108"/>
      <c r="EI22" s="108"/>
      <c r="EJ22" s="108"/>
      <c r="EK22" s="108"/>
      <c r="EL22" s="108"/>
      <c r="EM22" s="108"/>
      <c r="EN22" s="108"/>
      <c r="EO22" s="108"/>
      <c r="EP22" s="108"/>
      <c r="EQ22" s="108"/>
      <c r="ER22" s="108"/>
      <c r="ES22" s="108"/>
      <c r="ET22" s="108"/>
      <c r="EU22" s="108"/>
      <c r="EV22" s="108"/>
      <c r="EW22" s="108"/>
      <c r="EX22" s="108"/>
      <c r="EY22" s="108"/>
      <c r="EZ22" s="108"/>
      <c r="FA22" s="108"/>
      <c r="FB22" s="108"/>
      <c r="FC22" s="108"/>
      <c r="FD22" s="108"/>
      <c r="FE22" s="108"/>
      <c r="FF22" s="108"/>
      <c r="FG22" s="108"/>
      <c r="FH22" s="108"/>
      <c r="FI22" s="108"/>
      <c r="FJ22" s="108"/>
      <c r="FK22" s="108"/>
      <c r="FL22" s="108"/>
      <c r="FM22" s="108"/>
      <c r="FN22" s="108"/>
      <c r="FO22" s="108"/>
      <c r="FP22" s="108"/>
      <c r="FQ22" s="108"/>
      <c r="FR22" s="108"/>
      <c r="FS22" s="108"/>
      <c r="FT22" s="108"/>
      <c r="FU22" s="108"/>
      <c r="FV22" s="108"/>
      <c r="FW22" s="108"/>
      <c r="FX22" s="108"/>
      <c r="FY22" s="108"/>
      <c r="FZ22" s="108"/>
      <c r="GA22" s="108"/>
      <c r="GB22" s="108"/>
      <c r="GC22" s="108"/>
      <c r="GD22" s="108"/>
      <c r="GE22" s="108"/>
      <c r="GF22" s="108"/>
      <c r="GG22" s="108"/>
      <c r="GH22" s="108"/>
      <c r="GI22" s="108"/>
      <c r="GJ22" s="108"/>
      <c r="GK22" s="108"/>
      <c r="GL22" s="108"/>
      <c r="GM22" s="108"/>
      <c r="GN22" s="108"/>
      <c r="GO22" s="108"/>
      <c r="GP22" s="108"/>
      <c r="GQ22" s="108"/>
      <c r="GR22" s="108"/>
    </row>
    <row r="23" spans="1:200" s="112" customFormat="1" ht="26.4" customHeight="1">
      <c r="A23" s="110">
        <v>1</v>
      </c>
      <c r="B23" s="194" t="s">
        <v>258</v>
      </c>
      <c r="C23" s="195"/>
      <c r="D23" s="195"/>
      <c r="E23" s="195"/>
      <c r="F23" s="195"/>
      <c r="G23" s="183"/>
      <c r="H23" s="183"/>
      <c r="I23" s="184"/>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11"/>
      <c r="CH23" s="111"/>
      <c r="CI23" s="111"/>
      <c r="CJ23" s="111"/>
      <c r="CK23" s="111"/>
      <c r="CL23" s="111"/>
      <c r="CM23" s="111"/>
      <c r="CN23" s="111"/>
      <c r="CO23" s="111"/>
      <c r="CP23" s="111"/>
      <c r="CQ23" s="111"/>
      <c r="CR23" s="111"/>
      <c r="CS23" s="111"/>
      <c r="CT23" s="111"/>
      <c r="CU23" s="111"/>
      <c r="CV23" s="111"/>
      <c r="CW23" s="111"/>
      <c r="CX23" s="111"/>
      <c r="CY23" s="111"/>
      <c r="CZ23" s="111"/>
      <c r="DA23" s="111"/>
      <c r="DB23" s="111"/>
      <c r="DC23" s="111"/>
      <c r="DD23" s="111"/>
      <c r="DE23" s="111"/>
      <c r="DF23" s="111"/>
      <c r="DG23" s="111"/>
      <c r="DH23" s="111"/>
      <c r="DI23" s="111"/>
      <c r="DJ23" s="111"/>
      <c r="DK23" s="111"/>
      <c r="DL23" s="111"/>
      <c r="DM23" s="111"/>
      <c r="DN23" s="111"/>
      <c r="DO23" s="111"/>
      <c r="DP23" s="111"/>
      <c r="DQ23" s="111"/>
      <c r="DR23" s="111"/>
      <c r="DS23" s="111"/>
      <c r="DT23" s="111"/>
      <c r="DU23" s="111"/>
      <c r="DV23" s="111"/>
      <c r="DW23" s="111"/>
      <c r="DX23" s="111"/>
      <c r="DY23" s="111"/>
      <c r="DZ23" s="111"/>
      <c r="EA23" s="111"/>
      <c r="EB23" s="111"/>
      <c r="EC23" s="111"/>
      <c r="ED23" s="111"/>
      <c r="EE23" s="111"/>
      <c r="EF23" s="111"/>
      <c r="EG23" s="111"/>
      <c r="EH23" s="111"/>
      <c r="EI23" s="111"/>
      <c r="EJ23" s="111"/>
      <c r="EK23" s="111"/>
      <c r="EL23" s="111"/>
      <c r="EM23" s="111"/>
      <c r="EN23" s="111"/>
      <c r="EO23" s="111"/>
      <c r="EP23" s="111"/>
      <c r="EQ23" s="111"/>
      <c r="ER23" s="111"/>
      <c r="ES23" s="111"/>
      <c r="ET23" s="111"/>
      <c r="EU23" s="111"/>
      <c r="EV23" s="111"/>
      <c r="EW23" s="111"/>
      <c r="EX23" s="111"/>
      <c r="EY23" s="111"/>
      <c r="EZ23" s="111"/>
      <c r="FA23" s="111"/>
      <c r="FB23" s="111"/>
      <c r="FC23" s="111"/>
      <c r="FD23" s="111"/>
      <c r="FE23" s="111"/>
      <c r="FF23" s="111"/>
      <c r="FG23" s="111"/>
      <c r="FH23" s="111"/>
      <c r="FI23" s="111"/>
      <c r="FJ23" s="111"/>
      <c r="FK23" s="111"/>
      <c r="FL23" s="111"/>
      <c r="FM23" s="111"/>
      <c r="FN23" s="111"/>
      <c r="FO23" s="111"/>
      <c r="FP23" s="111"/>
      <c r="FQ23" s="111"/>
      <c r="FR23" s="111"/>
      <c r="FS23" s="111"/>
      <c r="FT23" s="111"/>
      <c r="FU23" s="111"/>
      <c r="FV23" s="111"/>
      <c r="FW23" s="111"/>
      <c r="FX23" s="111"/>
      <c r="FY23" s="111"/>
      <c r="FZ23" s="111"/>
      <c r="GA23" s="111"/>
      <c r="GB23" s="111"/>
      <c r="GC23" s="111"/>
      <c r="GD23" s="111"/>
      <c r="GE23" s="111"/>
      <c r="GF23" s="111"/>
      <c r="GG23" s="111"/>
      <c r="GH23" s="111"/>
      <c r="GI23" s="111"/>
      <c r="GJ23" s="111"/>
      <c r="GK23" s="111"/>
      <c r="GL23" s="111"/>
      <c r="GM23" s="111"/>
      <c r="GN23" s="111"/>
      <c r="GO23" s="111"/>
      <c r="GP23" s="111"/>
      <c r="GQ23" s="111"/>
      <c r="GR23" s="111"/>
    </row>
    <row r="24" spans="1:200" s="112" customFormat="1" ht="15.6">
      <c r="A24" s="110">
        <v>2</v>
      </c>
      <c r="B24" s="194" t="s">
        <v>259</v>
      </c>
      <c r="C24" s="195"/>
      <c r="D24" s="195"/>
      <c r="E24" s="195"/>
      <c r="F24" s="195"/>
      <c r="G24" s="183"/>
      <c r="H24" s="183"/>
      <c r="I24" s="184"/>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c r="BT24" s="111"/>
      <c r="BU24" s="111"/>
      <c r="BV24" s="111"/>
      <c r="BW24" s="111"/>
      <c r="BX24" s="111"/>
      <c r="BY24" s="111"/>
      <c r="BZ24" s="111"/>
      <c r="CA24" s="111"/>
      <c r="CB24" s="111"/>
      <c r="CC24" s="111"/>
      <c r="CD24" s="111"/>
      <c r="CE24" s="111"/>
      <c r="CF24" s="111"/>
      <c r="CG24" s="111"/>
      <c r="CH24" s="111"/>
      <c r="CI24" s="111"/>
      <c r="CJ24" s="111"/>
      <c r="CK24" s="111"/>
      <c r="CL24" s="111"/>
      <c r="CM24" s="111"/>
      <c r="CN24" s="111"/>
      <c r="CO24" s="111"/>
      <c r="CP24" s="111"/>
      <c r="CQ24" s="111"/>
      <c r="CR24" s="111"/>
      <c r="CS24" s="111"/>
      <c r="CT24" s="111"/>
      <c r="CU24" s="111"/>
      <c r="CV24" s="111"/>
      <c r="CW24" s="111"/>
      <c r="CX24" s="111"/>
      <c r="CY24" s="111"/>
      <c r="CZ24" s="111"/>
      <c r="DA24" s="111"/>
      <c r="DB24" s="111"/>
      <c r="DC24" s="111"/>
      <c r="DD24" s="111"/>
      <c r="DE24" s="111"/>
      <c r="DF24" s="111"/>
      <c r="DG24" s="111"/>
      <c r="DH24" s="111"/>
      <c r="DI24" s="111"/>
      <c r="DJ24" s="111"/>
      <c r="DK24" s="111"/>
      <c r="DL24" s="111"/>
      <c r="DM24" s="111"/>
      <c r="DN24" s="111"/>
      <c r="DO24" s="111"/>
      <c r="DP24" s="111"/>
      <c r="DQ24" s="111"/>
      <c r="DR24" s="111"/>
      <c r="DS24" s="111"/>
      <c r="DT24" s="111"/>
      <c r="DU24" s="111"/>
      <c r="DV24" s="111"/>
      <c r="DW24" s="111"/>
      <c r="DX24" s="111"/>
      <c r="DY24" s="111"/>
      <c r="DZ24" s="111"/>
      <c r="EA24" s="111"/>
      <c r="EB24" s="111"/>
      <c r="EC24" s="111"/>
      <c r="ED24" s="111"/>
      <c r="EE24" s="111"/>
      <c r="EF24" s="111"/>
      <c r="EG24" s="111"/>
      <c r="EH24" s="111"/>
      <c r="EI24" s="111"/>
      <c r="EJ24" s="111"/>
      <c r="EK24" s="111"/>
      <c r="EL24" s="111"/>
      <c r="EM24" s="111"/>
      <c r="EN24" s="111"/>
      <c r="EO24" s="111"/>
      <c r="EP24" s="111"/>
      <c r="EQ24" s="111"/>
      <c r="ER24" s="111"/>
      <c r="ES24" s="111"/>
      <c r="ET24" s="111"/>
      <c r="EU24" s="111"/>
      <c r="EV24" s="111"/>
      <c r="EW24" s="111"/>
      <c r="EX24" s="111"/>
      <c r="EY24" s="111"/>
      <c r="EZ24" s="111"/>
      <c r="FA24" s="111"/>
      <c r="FB24" s="111"/>
      <c r="FC24" s="111"/>
      <c r="FD24" s="111"/>
      <c r="FE24" s="111"/>
      <c r="FF24" s="111"/>
      <c r="FG24" s="111"/>
      <c r="FH24" s="111"/>
      <c r="FI24" s="111"/>
      <c r="FJ24" s="111"/>
      <c r="FK24" s="111"/>
      <c r="FL24" s="111"/>
      <c r="FM24" s="111"/>
      <c r="FN24" s="111"/>
      <c r="FO24" s="111"/>
      <c r="FP24" s="111"/>
      <c r="FQ24" s="111"/>
      <c r="FR24" s="111"/>
      <c r="FS24" s="111"/>
      <c r="FT24" s="111"/>
      <c r="FU24" s="111"/>
      <c r="FV24" s="111"/>
      <c r="FW24" s="111"/>
      <c r="FX24" s="111"/>
      <c r="FY24" s="111"/>
      <c r="FZ24" s="111"/>
      <c r="GA24" s="111"/>
      <c r="GB24" s="111"/>
      <c r="GC24" s="111"/>
      <c r="GD24" s="111"/>
      <c r="GE24" s="111"/>
      <c r="GF24" s="111"/>
      <c r="GG24" s="111"/>
      <c r="GH24" s="111"/>
      <c r="GI24" s="111"/>
      <c r="GJ24" s="111"/>
      <c r="GK24" s="111"/>
      <c r="GL24" s="111"/>
      <c r="GM24" s="111"/>
      <c r="GN24" s="111"/>
      <c r="GO24" s="111"/>
      <c r="GP24" s="111"/>
      <c r="GQ24" s="111"/>
      <c r="GR24" s="111"/>
    </row>
    <row r="25" spans="1:200" s="112" customFormat="1" ht="15.6">
      <c r="A25" s="110">
        <v>3</v>
      </c>
      <c r="B25" s="194" t="s">
        <v>260</v>
      </c>
      <c r="C25" s="195"/>
      <c r="D25" s="195"/>
      <c r="E25" s="195"/>
      <c r="F25" s="195"/>
      <c r="G25" s="183"/>
      <c r="H25" s="183"/>
      <c r="I25" s="184"/>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c r="BK25" s="111"/>
      <c r="BL25" s="111"/>
      <c r="BM25" s="111"/>
      <c r="BN25" s="111"/>
      <c r="BO25" s="111"/>
      <c r="BP25" s="111"/>
      <c r="BQ25" s="111"/>
      <c r="BR25" s="111"/>
      <c r="BS25" s="111"/>
      <c r="BT25" s="111"/>
      <c r="BU25" s="111"/>
      <c r="BV25" s="111"/>
      <c r="BW25" s="111"/>
      <c r="BX25" s="111"/>
      <c r="BY25" s="111"/>
      <c r="BZ25" s="111"/>
      <c r="CA25" s="111"/>
      <c r="CB25" s="111"/>
      <c r="CC25" s="111"/>
      <c r="CD25" s="111"/>
      <c r="CE25" s="111"/>
      <c r="CF25" s="111"/>
      <c r="CG25" s="111"/>
      <c r="CH25" s="111"/>
      <c r="CI25" s="111"/>
      <c r="CJ25" s="111"/>
      <c r="CK25" s="111"/>
      <c r="CL25" s="111"/>
      <c r="CM25" s="111"/>
      <c r="CN25" s="111"/>
      <c r="CO25" s="111"/>
      <c r="CP25" s="111"/>
      <c r="CQ25" s="111"/>
      <c r="CR25" s="111"/>
      <c r="CS25" s="111"/>
      <c r="CT25" s="111"/>
      <c r="CU25" s="111"/>
      <c r="CV25" s="111"/>
      <c r="CW25" s="111"/>
      <c r="CX25" s="111"/>
      <c r="CY25" s="111"/>
      <c r="CZ25" s="111"/>
      <c r="DA25" s="111"/>
      <c r="DB25" s="111"/>
      <c r="DC25" s="111"/>
      <c r="DD25" s="111"/>
      <c r="DE25" s="111"/>
      <c r="DF25" s="111"/>
      <c r="DG25" s="111"/>
      <c r="DH25" s="111"/>
      <c r="DI25" s="111"/>
      <c r="DJ25" s="111"/>
      <c r="DK25" s="111"/>
      <c r="DL25" s="111"/>
      <c r="DM25" s="111"/>
      <c r="DN25" s="111"/>
      <c r="DO25" s="111"/>
      <c r="DP25" s="111"/>
      <c r="DQ25" s="111"/>
      <c r="DR25" s="111"/>
      <c r="DS25" s="111"/>
      <c r="DT25" s="111"/>
      <c r="DU25" s="111"/>
      <c r="DV25" s="111"/>
      <c r="DW25" s="111"/>
      <c r="DX25" s="111"/>
      <c r="DY25" s="111"/>
      <c r="DZ25" s="111"/>
      <c r="EA25" s="111"/>
      <c r="EB25" s="111"/>
      <c r="EC25" s="111"/>
      <c r="ED25" s="111"/>
      <c r="EE25" s="111"/>
      <c r="EF25" s="111"/>
      <c r="EG25" s="111"/>
      <c r="EH25" s="111"/>
      <c r="EI25" s="111"/>
      <c r="EJ25" s="111"/>
      <c r="EK25" s="111"/>
      <c r="EL25" s="111"/>
      <c r="EM25" s="111"/>
      <c r="EN25" s="111"/>
      <c r="EO25" s="111"/>
      <c r="EP25" s="111"/>
      <c r="EQ25" s="111"/>
      <c r="ER25" s="111"/>
      <c r="ES25" s="111"/>
      <c r="ET25" s="111"/>
      <c r="EU25" s="111"/>
      <c r="EV25" s="111"/>
      <c r="EW25" s="111"/>
      <c r="EX25" s="111"/>
      <c r="EY25" s="111"/>
      <c r="EZ25" s="111"/>
      <c r="FA25" s="111"/>
      <c r="FB25" s="111"/>
      <c r="FC25" s="111"/>
      <c r="FD25" s="111"/>
      <c r="FE25" s="111"/>
      <c r="FF25" s="111"/>
      <c r="FG25" s="111"/>
      <c r="FH25" s="111"/>
      <c r="FI25" s="111"/>
      <c r="FJ25" s="111"/>
      <c r="FK25" s="111"/>
      <c r="FL25" s="111"/>
      <c r="FM25" s="111"/>
      <c r="FN25" s="111"/>
      <c r="FO25" s="111"/>
      <c r="FP25" s="111"/>
      <c r="FQ25" s="111"/>
      <c r="FR25" s="111"/>
      <c r="FS25" s="111"/>
      <c r="FT25" s="111"/>
      <c r="FU25" s="111"/>
      <c r="FV25" s="111"/>
      <c r="FW25" s="111"/>
      <c r="FX25" s="111"/>
      <c r="FY25" s="111"/>
      <c r="FZ25" s="111"/>
      <c r="GA25" s="111"/>
      <c r="GB25" s="111"/>
      <c r="GC25" s="111"/>
      <c r="GD25" s="111"/>
      <c r="GE25" s="111"/>
      <c r="GF25" s="111"/>
      <c r="GG25" s="111"/>
      <c r="GH25" s="111"/>
      <c r="GI25" s="111"/>
      <c r="GJ25" s="111"/>
      <c r="GK25" s="111"/>
      <c r="GL25" s="111"/>
      <c r="GM25" s="111"/>
      <c r="GN25" s="111"/>
      <c r="GO25" s="111"/>
      <c r="GP25" s="111"/>
      <c r="GQ25" s="111"/>
      <c r="GR25" s="111"/>
    </row>
    <row r="26" spans="1:200" s="112" customFormat="1" ht="15.6">
      <c r="A26" s="110">
        <v>4</v>
      </c>
      <c r="B26" s="194" t="s">
        <v>261</v>
      </c>
      <c r="C26" s="195"/>
      <c r="D26" s="195"/>
      <c r="E26" s="195"/>
      <c r="F26" s="195"/>
      <c r="G26" s="113"/>
      <c r="H26" s="113"/>
      <c r="I26" s="114"/>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1"/>
      <c r="BO26" s="111"/>
      <c r="BP26" s="111"/>
      <c r="BQ26" s="111"/>
      <c r="BR26" s="111"/>
      <c r="BS26" s="111"/>
      <c r="BT26" s="111"/>
      <c r="BU26" s="111"/>
      <c r="BV26" s="111"/>
      <c r="BW26" s="111"/>
      <c r="BX26" s="111"/>
      <c r="BY26" s="111"/>
      <c r="BZ26" s="111"/>
      <c r="CA26" s="111"/>
      <c r="CB26" s="111"/>
      <c r="CC26" s="111"/>
      <c r="CD26" s="111"/>
      <c r="CE26" s="111"/>
      <c r="CF26" s="111"/>
      <c r="CG26" s="111"/>
      <c r="CH26" s="111"/>
      <c r="CI26" s="111"/>
      <c r="CJ26" s="111"/>
      <c r="CK26" s="111"/>
      <c r="CL26" s="111"/>
      <c r="CM26" s="111"/>
      <c r="CN26" s="111"/>
      <c r="CO26" s="111"/>
      <c r="CP26" s="111"/>
      <c r="CQ26" s="111"/>
      <c r="CR26" s="111"/>
      <c r="CS26" s="111"/>
      <c r="CT26" s="111"/>
      <c r="CU26" s="111"/>
      <c r="CV26" s="111"/>
      <c r="CW26" s="111"/>
      <c r="CX26" s="111"/>
      <c r="CY26" s="111"/>
      <c r="CZ26" s="111"/>
      <c r="DA26" s="111"/>
      <c r="DB26" s="111"/>
      <c r="DC26" s="111"/>
      <c r="DD26" s="111"/>
      <c r="DE26" s="111"/>
      <c r="DF26" s="111"/>
      <c r="DG26" s="111"/>
      <c r="DH26" s="111"/>
      <c r="DI26" s="111"/>
      <c r="DJ26" s="111"/>
      <c r="DK26" s="111"/>
      <c r="DL26" s="111"/>
      <c r="DM26" s="111"/>
      <c r="DN26" s="111"/>
      <c r="DO26" s="111"/>
      <c r="DP26" s="111"/>
      <c r="DQ26" s="111"/>
      <c r="DR26" s="111"/>
      <c r="DS26" s="111"/>
      <c r="DT26" s="111"/>
      <c r="DU26" s="111"/>
      <c r="DV26" s="111"/>
      <c r="DW26" s="111"/>
      <c r="DX26" s="111"/>
      <c r="DY26" s="111"/>
      <c r="DZ26" s="111"/>
      <c r="EA26" s="111"/>
      <c r="EB26" s="111"/>
      <c r="EC26" s="111"/>
      <c r="ED26" s="111"/>
      <c r="EE26" s="111"/>
      <c r="EF26" s="111"/>
      <c r="EG26" s="111"/>
      <c r="EH26" s="111"/>
      <c r="EI26" s="111"/>
      <c r="EJ26" s="111"/>
      <c r="EK26" s="111"/>
      <c r="EL26" s="111"/>
      <c r="EM26" s="111"/>
      <c r="EN26" s="111"/>
      <c r="EO26" s="111"/>
      <c r="EP26" s="111"/>
      <c r="EQ26" s="111"/>
      <c r="ER26" s="111"/>
      <c r="ES26" s="111"/>
      <c r="ET26" s="111"/>
      <c r="EU26" s="111"/>
      <c r="EV26" s="111"/>
      <c r="EW26" s="111"/>
      <c r="EX26" s="111"/>
      <c r="EY26" s="111"/>
      <c r="EZ26" s="111"/>
      <c r="FA26" s="111"/>
      <c r="FB26" s="111"/>
      <c r="FC26" s="111"/>
      <c r="FD26" s="111"/>
      <c r="FE26" s="111"/>
      <c r="FF26" s="111"/>
      <c r="FG26" s="111"/>
      <c r="FH26" s="111"/>
      <c r="FI26" s="111"/>
      <c r="FJ26" s="111"/>
      <c r="FK26" s="111"/>
      <c r="FL26" s="111"/>
      <c r="FM26" s="111"/>
      <c r="FN26" s="111"/>
      <c r="FO26" s="111"/>
      <c r="FP26" s="111"/>
      <c r="FQ26" s="111"/>
      <c r="FR26" s="111"/>
      <c r="FS26" s="111"/>
      <c r="FT26" s="111"/>
      <c r="FU26" s="111"/>
      <c r="FV26" s="111"/>
      <c r="FW26" s="111"/>
      <c r="FX26" s="111"/>
      <c r="FY26" s="111"/>
      <c r="FZ26" s="111"/>
      <c r="GA26" s="111"/>
      <c r="GB26" s="111"/>
      <c r="GC26" s="111"/>
      <c r="GD26" s="111"/>
      <c r="GE26" s="111"/>
      <c r="GF26" s="111"/>
      <c r="GG26" s="111"/>
      <c r="GH26" s="111"/>
      <c r="GI26" s="111"/>
      <c r="GJ26" s="111"/>
      <c r="GK26" s="111"/>
      <c r="GL26" s="111"/>
      <c r="GM26" s="111"/>
      <c r="GN26" s="111"/>
      <c r="GO26" s="111"/>
      <c r="GP26" s="111"/>
      <c r="GQ26" s="111"/>
      <c r="GR26" s="111"/>
    </row>
    <row r="27" spans="1:200" s="109" customFormat="1" ht="27.6" customHeight="1">
      <c r="A27" s="105" t="s">
        <v>262</v>
      </c>
      <c r="B27" s="185" t="str">
        <f>'[1]Co cau to chuc BP'!C79</f>
        <v>Tổ chức các sự kiện khai, bế giảng và các sự kiện phục vụ công tác giáo dục</v>
      </c>
      <c r="C27" s="186"/>
      <c r="D27" s="186"/>
      <c r="E27" s="186"/>
      <c r="F27" s="186"/>
      <c r="G27" s="106"/>
      <c r="H27" s="106"/>
      <c r="I27" s="107"/>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s="108"/>
      <c r="DE27" s="108"/>
      <c r="DF27" s="108"/>
      <c r="DG27" s="108"/>
      <c r="DH27" s="108"/>
      <c r="DI27" s="108"/>
      <c r="DJ27" s="108"/>
      <c r="DK27" s="108"/>
      <c r="DL27" s="108"/>
      <c r="DM27" s="108"/>
      <c r="DN27" s="108"/>
      <c r="DO27" s="108"/>
      <c r="DP27" s="108"/>
      <c r="DQ27" s="108"/>
      <c r="DR27" s="108"/>
      <c r="DS27" s="108"/>
      <c r="DT27" s="108"/>
      <c r="DU27" s="108"/>
      <c r="DV27" s="108"/>
      <c r="DW27" s="108"/>
      <c r="DX27" s="108"/>
      <c r="DY27" s="108"/>
      <c r="DZ27" s="108"/>
      <c r="EA27" s="108"/>
      <c r="EB27" s="108"/>
      <c r="EC27" s="108"/>
      <c r="ED27" s="108"/>
      <c r="EE27" s="108"/>
      <c r="EF27" s="108"/>
      <c r="EG27" s="108"/>
      <c r="EH27" s="108"/>
      <c r="EI27" s="108"/>
      <c r="EJ27" s="108"/>
      <c r="EK27" s="108"/>
      <c r="EL27" s="108"/>
      <c r="EM27" s="108"/>
      <c r="EN27" s="108"/>
      <c r="EO27" s="108"/>
      <c r="EP27" s="108"/>
      <c r="EQ27" s="108"/>
      <c r="ER27" s="108"/>
      <c r="ES27" s="108"/>
      <c r="ET27" s="108"/>
      <c r="EU27" s="108"/>
      <c r="EV27" s="108"/>
      <c r="EW27" s="108"/>
      <c r="EX27" s="108"/>
      <c r="EY27" s="108"/>
      <c r="EZ27" s="108"/>
      <c r="FA27" s="108"/>
      <c r="FB27" s="108"/>
      <c r="FC27" s="108"/>
      <c r="FD27" s="108"/>
      <c r="FE27" s="108"/>
      <c r="FF27" s="108"/>
      <c r="FG27" s="108"/>
      <c r="FH27" s="108"/>
      <c r="FI27" s="108"/>
      <c r="FJ27" s="108"/>
      <c r="FK27" s="108"/>
      <c r="FL27" s="108"/>
      <c r="FM27" s="108"/>
      <c r="FN27" s="108"/>
      <c r="FO27" s="108"/>
      <c r="FP27" s="108"/>
      <c r="FQ27" s="108"/>
      <c r="FR27" s="108"/>
      <c r="FS27" s="108"/>
      <c r="FT27" s="108"/>
      <c r="FU27" s="108"/>
      <c r="FV27" s="108"/>
      <c r="FW27" s="108"/>
      <c r="FX27" s="108"/>
      <c r="FY27" s="108"/>
      <c r="FZ27" s="108"/>
      <c r="GA27" s="108"/>
      <c r="GB27" s="108"/>
      <c r="GC27" s="108"/>
      <c r="GD27" s="108"/>
      <c r="GE27" s="108"/>
      <c r="GF27" s="108"/>
      <c r="GG27" s="108"/>
      <c r="GH27" s="108"/>
      <c r="GI27" s="108"/>
      <c r="GJ27" s="108"/>
      <c r="GK27" s="108"/>
      <c r="GL27" s="108"/>
      <c r="GM27" s="108"/>
      <c r="GN27" s="108"/>
      <c r="GO27" s="108"/>
      <c r="GP27" s="108"/>
      <c r="GQ27" s="108"/>
      <c r="GR27" s="108"/>
    </row>
    <row r="28" spans="1:200" s="112" customFormat="1" ht="15.6">
      <c r="A28" s="110">
        <v>1</v>
      </c>
      <c r="B28" s="194" t="s">
        <v>263</v>
      </c>
      <c r="C28" s="195"/>
      <c r="D28" s="195"/>
      <c r="E28" s="195"/>
      <c r="F28" s="195"/>
      <c r="G28" s="183"/>
      <c r="H28" s="183"/>
      <c r="I28" s="184"/>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11"/>
      <c r="BK28" s="111"/>
      <c r="BL28" s="111"/>
      <c r="BM28" s="111"/>
      <c r="BN28" s="111"/>
      <c r="BO28" s="111"/>
      <c r="BP28" s="111"/>
      <c r="BQ28" s="111"/>
      <c r="BR28" s="111"/>
      <c r="BS28" s="111"/>
      <c r="BT28" s="111"/>
      <c r="BU28" s="111"/>
      <c r="BV28" s="111"/>
      <c r="BW28" s="111"/>
      <c r="BX28" s="111"/>
      <c r="BY28" s="111"/>
      <c r="BZ28" s="111"/>
      <c r="CA28" s="111"/>
      <c r="CB28" s="111"/>
      <c r="CC28" s="111"/>
      <c r="CD28" s="111"/>
      <c r="CE28" s="111"/>
      <c r="CF28" s="111"/>
      <c r="CG28" s="111"/>
      <c r="CH28" s="111"/>
      <c r="CI28" s="111"/>
      <c r="CJ28" s="111"/>
      <c r="CK28" s="111"/>
      <c r="CL28" s="111"/>
      <c r="CM28" s="111"/>
      <c r="CN28" s="111"/>
      <c r="CO28" s="111"/>
      <c r="CP28" s="111"/>
      <c r="CQ28" s="111"/>
      <c r="CR28" s="111"/>
      <c r="CS28" s="111"/>
      <c r="CT28" s="111"/>
      <c r="CU28" s="111"/>
      <c r="CV28" s="111"/>
      <c r="CW28" s="111"/>
      <c r="CX28" s="111"/>
      <c r="CY28" s="111"/>
      <c r="CZ28" s="111"/>
      <c r="DA28" s="111"/>
      <c r="DB28" s="111"/>
      <c r="DC28" s="111"/>
      <c r="DD28" s="111"/>
      <c r="DE28" s="111"/>
      <c r="DF28" s="111"/>
      <c r="DG28" s="111"/>
      <c r="DH28" s="111"/>
      <c r="DI28" s="111"/>
      <c r="DJ28" s="111"/>
      <c r="DK28" s="111"/>
      <c r="DL28" s="111"/>
      <c r="DM28" s="111"/>
      <c r="DN28" s="111"/>
      <c r="DO28" s="111"/>
      <c r="DP28" s="111"/>
      <c r="DQ28" s="111"/>
      <c r="DR28" s="111"/>
      <c r="DS28" s="111"/>
      <c r="DT28" s="111"/>
      <c r="DU28" s="111"/>
      <c r="DV28" s="111"/>
      <c r="DW28" s="111"/>
      <c r="DX28" s="111"/>
      <c r="DY28" s="111"/>
      <c r="DZ28" s="111"/>
      <c r="EA28" s="111"/>
      <c r="EB28" s="111"/>
      <c r="EC28" s="111"/>
      <c r="ED28" s="111"/>
      <c r="EE28" s="111"/>
      <c r="EF28" s="111"/>
      <c r="EG28" s="111"/>
      <c r="EH28" s="111"/>
      <c r="EI28" s="111"/>
      <c r="EJ28" s="111"/>
      <c r="EK28" s="111"/>
      <c r="EL28" s="111"/>
      <c r="EM28" s="111"/>
      <c r="EN28" s="111"/>
      <c r="EO28" s="111"/>
      <c r="EP28" s="111"/>
      <c r="EQ28" s="111"/>
      <c r="ER28" s="111"/>
      <c r="ES28" s="111"/>
      <c r="ET28" s="111"/>
      <c r="EU28" s="111"/>
      <c r="EV28" s="111"/>
      <c r="EW28" s="111"/>
      <c r="EX28" s="111"/>
      <c r="EY28" s="111"/>
      <c r="EZ28" s="111"/>
      <c r="FA28" s="111"/>
      <c r="FB28" s="111"/>
      <c r="FC28" s="111"/>
      <c r="FD28" s="111"/>
      <c r="FE28" s="111"/>
      <c r="FF28" s="111"/>
      <c r="FG28" s="111"/>
      <c r="FH28" s="111"/>
      <c r="FI28" s="111"/>
      <c r="FJ28" s="111"/>
      <c r="FK28" s="111"/>
      <c r="FL28" s="111"/>
      <c r="FM28" s="111"/>
      <c r="FN28" s="111"/>
      <c r="FO28" s="111"/>
      <c r="FP28" s="111"/>
      <c r="FQ28" s="111"/>
      <c r="FR28" s="111"/>
      <c r="FS28" s="111"/>
      <c r="FT28" s="111"/>
      <c r="FU28" s="111"/>
      <c r="FV28" s="111"/>
      <c r="FW28" s="111"/>
      <c r="FX28" s="111"/>
      <c r="FY28" s="111"/>
      <c r="FZ28" s="111"/>
      <c r="GA28" s="111"/>
      <c r="GB28" s="111"/>
      <c r="GC28" s="111"/>
      <c r="GD28" s="111"/>
      <c r="GE28" s="111"/>
      <c r="GF28" s="111"/>
      <c r="GG28" s="111"/>
      <c r="GH28" s="111"/>
      <c r="GI28" s="111"/>
      <c r="GJ28" s="111"/>
      <c r="GK28" s="111"/>
      <c r="GL28" s="111"/>
      <c r="GM28" s="111"/>
      <c r="GN28" s="111"/>
      <c r="GO28" s="111"/>
      <c r="GP28" s="111"/>
      <c r="GQ28" s="111"/>
      <c r="GR28" s="111"/>
    </row>
    <row r="29" spans="1:200" s="112" customFormat="1" ht="27.6" customHeight="1">
      <c r="A29" s="110">
        <v>2</v>
      </c>
      <c r="B29" s="194" t="s">
        <v>264</v>
      </c>
      <c r="C29" s="195"/>
      <c r="D29" s="195"/>
      <c r="E29" s="195"/>
      <c r="F29" s="195"/>
      <c r="G29" s="183"/>
      <c r="H29" s="183"/>
      <c r="I29" s="184"/>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c r="BY29" s="111"/>
      <c r="BZ29" s="111"/>
      <c r="CA29" s="111"/>
      <c r="CB29" s="111"/>
      <c r="CC29" s="111"/>
      <c r="CD29" s="111"/>
      <c r="CE29" s="111"/>
      <c r="CF29" s="111"/>
      <c r="CG29" s="111"/>
      <c r="CH29" s="111"/>
      <c r="CI29" s="111"/>
      <c r="CJ29" s="111"/>
      <c r="CK29" s="111"/>
      <c r="CL29" s="111"/>
      <c r="CM29" s="111"/>
      <c r="CN29" s="111"/>
      <c r="CO29" s="111"/>
      <c r="CP29" s="111"/>
      <c r="CQ29" s="111"/>
      <c r="CR29" s="111"/>
      <c r="CS29" s="111"/>
      <c r="CT29" s="111"/>
      <c r="CU29" s="111"/>
      <c r="CV29" s="111"/>
      <c r="CW29" s="111"/>
      <c r="CX29" s="111"/>
      <c r="CY29" s="111"/>
      <c r="CZ29" s="111"/>
      <c r="DA29" s="111"/>
      <c r="DB29" s="111"/>
      <c r="DC29" s="111"/>
      <c r="DD29" s="111"/>
      <c r="DE29" s="111"/>
      <c r="DF29" s="111"/>
      <c r="DG29" s="111"/>
      <c r="DH29" s="111"/>
      <c r="DI29" s="111"/>
      <c r="DJ29" s="111"/>
      <c r="DK29" s="111"/>
      <c r="DL29" s="111"/>
      <c r="DM29" s="111"/>
      <c r="DN29" s="111"/>
      <c r="DO29" s="111"/>
      <c r="DP29" s="111"/>
      <c r="DQ29" s="111"/>
      <c r="DR29" s="111"/>
      <c r="DS29" s="111"/>
      <c r="DT29" s="111"/>
      <c r="DU29" s="111"/>
      <c r="DV29" s="111"/>
      <c r="DW29" s="111"/>
      <c r="DX29" s="111"/>
      <c r="DY29" s="111"/>
      <c r="DZ29" s="111"/>
      <c r="EA29" s="111"/>
      <c r="EB29" s="111"/>
      <c r="EC29" s="111"/>
      <c r="ED29" s="111"/>
      <c r="EE29" s="111"/>
      <c r="EF29" s="111"/>
      <c r="EG29" s="111"/>
      <c r="EH29" s="111"/>
      <c r="EI29" s="111"/>
      <c r="EJ29" s="111"/>
      <c r="EK29" s="111"/>
      <c r="EL29" s="111"/>
      <c r="EM29" s="111"/>
      <c r="EN29" s="111"/>
      <c r="EO29" s="111"/>
      <c r="EP29" s="111"/>
      <c r="EQ29" s="111"/>
      <c r="ER29" s="111"/>
      <c r="ES29" s="111"/>
      <c r="ET29" s="111"/>
      <c r="EU29" s="111"/>
      <c r="EV29" s="111"/>
      <c r="EW29" s="111"/>
      <c r="EX29" s="111"/>
      <c r="EY29" s="111"/>
      <c r="EZ29" s="111"/>
      <c r="FA29" s="111"/>
      <c r="FB29" s="111"/>
      <c r="FC29" s="111"/>
      <c r="FD29" s="111"/>
      <c r="FE29" s="111"/>
      <c r="FF29" s="111"/>
      <c r="FG29" s="111"/>
      <c r="FH29" s="111"/>
      <c r="FI29" s="111"/>
      <c r="FJ29" s="111"/>
      <c r="FK29" s="111"/>
      <c r="FL29" s="111"/>
      <c r="FM29" s="111"/>
      <c r="FN29" s="111"/>
      <c r="FO29" s="111"/>
      <c r="FP29" s="111"/>
      <c r="FQ29" s="111"/>
      <c r="FR29" s="111"/>
      <c r="FS29" s="111"/>
      <c r="FT29" s="111"/>
      <c r="FU29" s="111"/>
      <c r="FV29" s="111"/>
      <c r="FW29" s="111"/>
      <c r="FX29" s="111"/>
      <c r="FY29" s="111"/>
      <c r="FZ29" s="111"/>
      <c r="GA29" s="111"/>
      <c r="GB29" s="111"/>
      <c r="GC29" s="111"/>
      <c r="GD29" s="111"/>
      <c r="GE29" s="111"/>
      <c r="GF29" s="111"/>
      <c r="GG29" s="111"/>
      <c r="GH29" s="111"/>
      <c r="GI29" s="111"/>
      <c r="GJ29" s="111"/>
      <c r="GK29" s="111"/>
      <c r="GL29" s="111"/>
      <c r="GM29" s="111"/>
      <c r="GN29" s="111"/>
      <c r="GO29" s="111"/>
      <c r="GP29" s="111"/>
      <c r="GQ29" s="111"/>
      <c r="GR29" s="111"/>
    </row>
    <row r="30" spans="1:200" s="109" customFormat="1" ht="28.2" customHeight="1">
      <c r="A30" s="105" t="s">
        <v>265</v>
      </c>
      <c r="B30" s="185" t="str">
        <f>'[1]Co cau to chuc BP'!C81</f>
        <v>Tiến hành giảng dạy, tổ chức các hoạt động giáo dục trong nhà trường</v>
      </c>
      <c r="C30" s="186"/>
      <c r="D30" s="186"/>
      <c r="E30" s="186"/>
      <c r="F30" s="186"/>
      <c r="G30" s="106"/>
      <c r="H30" s="106"/>
      <c r="I30" s="107"/>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108"/>
      <c r="DZ30" s="108"/>
      <c r="EA30" s="108"/>
      <c r="EB30" s="108"/>
      <c r="EC30" s="108"/>
      <c r="ED30" s="108"/>
      <c r="EE30" s="108"/>
      <c r="EF30" s="108"/>
      <c r="EG30" s="108"/>
      <c r="EH30" s="108"/>
      <c r="EI30" s="108"/>
      <c r="EJ30" s="108"/>
      <c r="EK30" s="108"/>
      <c r="EL30" s="108"/>
      <c r="EM30" s="108"/>
      <c r="EN30" s="108"/>
      <c r="EO30" s="108"/>
      <c r="EP30" s="108"/>
      <c r="EQ30" s="108"/>
      <c r="ER30" s="108"/>
      <c r="ES30" s="108"/>
      <c r="ET30" s="108"/>
      <c r="EU30" s="108"/>
      <c r="EV30" s="108"/>
      <c r="EW30" s="108"/>
      <c r="EX30" s="108"/>
      <c r="EY30" s="108"/>
      <c r="EZ30" s="108"/>
      <c r="FA30" s="108"/>
      <c r="FB30" s="108"/>
      <c r="FC30" s="108"/>
      <c r="FD30" s="108"/>
      <c r="FE30" s="108"/>
      <c r="FF30" s="108"/>
      <c r="FG30" s="108"/>
      <c r="FH30" s="108"/>
      <c r="FI30" s="108"/>
      <c r="FJ30" s="108"/>
      <c r="FK30" s="108"/>
      <c r="FL30" s="108"/>
      <c r="FM30" s="108"/>
      <c r="FN30" s="108"/>
      <c r="FO30" s="108"/>
      <c r="FP30" s="108"/>
      <c r="FQ30" s="108"/>
      <c r="FR30" s="108"/>
      <c r="FS30" s="108"/>
      <c r="FT30" s="108"/>
      <c r="FU30" s="108"/>
      <c r="FV30" s="108"/>
      <c r="FW30" s="108"/>
      <c r="FX30" s="108"/>
      <c r="FY30" s="108"/>
      <c r="FZ30" s="108"/>
      <c r="GA30" s="108"/>
      <c r="GB30" s="108"/>
      <c r="GC30" s="108"/>
      <c r="GD30" s="108"/>
      <c r="GE30" s="108"/>
      <c r="GF30" s="108"/>
      <c r="GG30" s="108"/>
      <c r="GH30" s="108"/>
      <c r="GI30" s="108"/>
      <c r="GJ30" s="108"/>
      <c r="GK30" s="108"/>
      <c r="GL30" s="108"/>
      <c r="GM30" s="108"/>
      <c r="GN30" s="108"/>
      <c r="GO30" s="108"/>
      <c r="GP30" s="108"/>
      <c r="GQ30" s="108"/>
      <c r="GR30" s="108"/>
    </row>
    <row r="31" spans="1:200" s="112" customFormat="1" ht="15.6">
      <c r="A31" s="110">
        <v>1</v>
      </c>
      <c r="B31" s="194" t="s">
        <v>266</v>
      </c>
      <c r="C31" s="195"/>
      <c r="D31" s="195"/>
      <c r="E31" s="195"/>
      <c r="F31" s="195"/>
      <c r="G31" s="183"/>
      <c r="H31" s="183"/>
      <c r="I31" s="184"/>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c r="BO31" s="111"/>
      <c r="BP31" s="111"/>
      <c r="BQ31" s="111"/>
      <c r="BR31" s="111"/>
      <c r="BS31" s="111"/>
      <c r="BT31" s="111"/>
      <c r="BU31" s="111"/>
      <c r="BV31" s="111"/>
      <c r="BW31" s="111"/>
      <c r="BX31" s="111"/>
      <c r="BY31" s="111"/>
      <c r="BZ31" s="111"/>
      <c r="CA31" s="111"/>
      <c r="CB31" s="111"/>
      <c r="CC31" s="111"/>
      <c r="CD31" s="111"/>
      <c r="CE31" s="111"/>
      <c r="CF31" s="111"/>
      <c r="CG31" s="111"/>
      <c r="CH31" s="111"/>
      <c r="CI31" s="111"/>
      <c r="CJ31" s="111"/>
      <c r="CK31" s="111"/>
      <c r="CL31" s="111"/>
      <c r="CM31" s="111"/>
      <c r="CN31" s="111"/>
      <c r="CO31" s="111"/>
      <c r="CP31" s="111"/>
      <c r="CQ31" s="111"/>
      <c r="CR31" s="111"/>
      <c r="CS31" s="111"/>
      <c r="CT31" s="111"/>
      <c r="CU31" s="111"/>
      <c r="CV31" s="111"/>
      <c r="CW31" s="111"/>
      <c r="CX31" s="111"/>
      <c r="CY31" s="111"/>
      <c r="CZ31" s="111"/>
      <c r="DA31" s="111"/>
      <c r="DB31" s="111"/>
      <c r="DC31" s="111"/>
      <c r="DD31" s="111"/>
      <c r="DE31" s="111"/>
      <c r="DF31" s="111"/>
      <c r="DG31" s="111"/>
      <c r="DH31" s="111"/>
      <c r="DI31" s="111"/>
      <c r="DJ31" s="111"/>
      <c r="DK31" s="111"/>
      <c r="DL31" s="111"/>
      <c r="DM31" s="111"/>
      <c r="DN31" s="111"/>
      <c r="DO31" s="111"/>
      <c r="DP31" s="111"/>
      <c r="DQ31" s="111"/>
      <c r="DR31" s="111"/>
      <c r="DS31" s="111"/>
      <c r="DT31" s="111"/>
      <c r="DU31" s="111"/>
      <c r="DV31" s="111"/>
      <c r="DW31" s="111"/>
      <c r="DX31" s="111"/>
      <c r="DY31" s="111"/>
      <c r="DZ31" s="111"/>
      <c r="EA31" s="111"/>
      <c r="EB31" s="111"/>
      <c r="EC31" s="111"/>
      <c r="ED31" s="111"/>
      <c r="EE31" s="111"/>
      <c r="EF31" s="111"/>
      <c r="EG31" s="111"/>
      <c r="EH31" s="111"/>
      <c r="EI31" s="111"/>
      <c r="EJ31" s="111"/>
      <c r="EK31" s="111"/>
      <c r="EL31" s="111"/>
      <c r="EM31" s="111"/>
      <c r="EN31" s="111"/>
      <c r="EO31" s="111"/>
      <c r="EP31" s="111"/>
      <c r="EQ31" s="111"/>
      <c r="ER31" s="111"/>
      <c r="ES31" s="111"/>
      <c r="ET31" s="111"/>
      <c r="EU31" s="111"/>
      <c r="EV31" s="111"/>
      <c r="EW31" s="111"/>
      <c r="EX31" s="111"/>
      <c r="EY31" s="111"/>
      <c r="EZ31" s="111"/>
      <c r="FA31" s="111"/>
      <c r="FB31" s="111"/>
      <c r="FC31" s="111"/>
      <c r="FD31" s="111"/>
      <c r="FE31" s="111"/>
      <c r="FF31" s="111"/>
      <c r="FG31" s="111"/>
      <c r="FH31" s="111"/>
      <c r="FI31" s="111"/>
      <c r="FJ31" s="111"/>
      <c r="FK31" s="111"/>
      <c r="FL31" s="111"/>
      <c r="FM31" s="111"/>
      <c r="FN31" s="111"/>
      <c r="FO31" s="111"/>
      <c r="FP31" s="111"/>
      <c r="FQ31" s="111"/>
      <c r="FR31" s="111"/>
      <c r="FS31" s="111"/>
      <c r="FT31" s="111"/>
      <c r="FU31" s="111"/>
      <c r="FV31" s="111"/>
      <c r="FW31" s="111"/>
      <c r="FX31" s="111"/>
      <c r="FY31" s="111"/>
      <c r="FZ31" s="111"/>
      <c r="GA31" s="111"/>
      <c r="GB31" s="111"/>
      <c r="GC31" s="111"/>
      <c r="GD31" s="111"/>
      <c r="GE31" s="111"/>
      <c r="GF31" s="111"/>
      <c r="GG31" s="111"/>
      <c r="GH31" s="111"/>
      <c r="GI31" s="111"/>
      <c r="GJ31" s="111"/>
      <c r="GK31" s="111"/>
      <c r="GL31" s="111"/>
      <c r="GM31" s="111"/>
      <c r="GN31" s="111"/>
      <c r="GO31" s="111"/>
      <c r="GP31" s="111"/>
      <c r="GQ31" s="111"/>
      <c r="GR31" s="111"/>
    </row>
    <row r="32" spans="1:200" s="112" customFormat="1" ht="15.6">
      <c r="A32" s="110">
        <v>2</v>
      </c>
      <c r="B32" s="194" t="s">
        <v>267</v>
      </c>
      <c r="C32" s="195"/>
      <c r="D32" s="195"/>
      <c r="E32" s="195"/>
      <c r="F32" s="195"/>
      <c r="G32" s="183" t="s">
        <v>268</v>
      </c>
      <c r="H32" s="183"/>
      <c r="I32" s="184"/>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S32" s="111"/>
      <c r="BT32" s="111"/>
      <c r="BU32" s="111"/>
      <c r="BV32" s="111"/>
      <c r="BW32" s="111"/>
      <c r="BX32" s="111"/>
      <c r="BY32" s="111"/>
      <c r="BZ32" s="111"/>
      <c r="CA32" s="111"/>
      <c r="CB32" s="111"/>
      <c r="CC32" s="111"/>
      <c r="CD32" s="111"/>
      <c r="CE32" s="111"/>
      <c r="CF32" s="111"/>
      <c r="CG32" s="111"/>
      <c r="CH32" s="111"/>
      <c r="CI32" s="111"/>
      <c r="CJ32" s="111"/>
      <c r="CK32" s="111"/>
      <c r="CL32" s="111"/>
      <c r="CM32" s="111"/>
      <c r="CN32" s="111"/>
      <c r="CO32" s="111"/>
      <c r="CP32" s="111"/>
      <c r="CQ32" s="111"/>
      <c r="CR32" s="111"/>
      <c r="CS32" s="111"/>
      <c r="CT32" s="111"/>
      <c r="CU32" s="111"/>
      <c r="CV32" s="111"/>
      <c r="CW32" s="111"/>
      <c r="CX32" s="111"/>
      <c r="CY32" s="111"/>
      <c r="CZ32" s="111"/>
      <c r="DA32" s="111"/>
      <c r="DB32" s="111"/>
      <c r="DC32" s="111"/>
      <c r="DD32" s="111"/>
      <c r="DE32" s="111"/>
      <c r="DF32" s="111"/>
      <c r="DG32" s="111"/>
      <c r="DH32" s="111"/>
      <c r="DI32" s="111"/>
      <c r="DJ32" s="111"/>
      <c r="DK32" s="111"/>
      <c r="DL32" s="111"/>
      <c r="DM32" s="111"/>
      <c r="DN32" s="111"/>
      <c r="DO32" s="111"/>
      <c r="DP32" s="111"/>
      <c r="DQ32" s="111"/>
      <c r="DR32" s="111"/>
      <c r="DS32" s="111"/>
      <c r="DT32" s="111"/>
      <c r="DU32" s="111"/>
      <c r="DV32" s="111"/>
      <c r="DW32" s="111"/>
      <c r="DX32" s="111"/>
      <c r="DY32" s="111"/>
      <c r="DZ32" s="111"/>
      <c r="EA32" s="111"/>
      <c r="EB32" s="111"/>
      <c r="EC32" s="111"/>
      <c r="ED32" s="111"/>
      <c r="EE32" s="111"/>
      <c r="EF32" s="111"/>
      <c r="EG32" s="111"/>
      <c r="EH32" s="111"/>
      <c r="EI32" s="111"/>
      <c r="EJ32" s="111"/>
      <c r="EK32" s="111"/>
      <c r="EL32" s="111"/>
      <c r="EM32" s="111"/>
      <c r="EN32" s="111"/>
      <c r="EO32" s="111"/>
      <c r="EP32" s="111"/>
      <c r="EQ32" s="111"/>
      <c r="ER32" s="111"/>
      <c r="ES32" s="111"/>
      <c r="ET32" s="111"/>
      <c r="EU32" s="111"/>
      <c r="EV32" s="111"/>
      <c r="EW32" s="111"/>
      <c r="EX32" s="111"/>
      <c r="EY32" s="111"/>
      <c r="EZ32" s="111"/>
      <c r="FA32" s="111"/>
      <c r="FB32" s="111"/>
      <c r="FC32" s="111"/>
      <c r="FD32" s="111"/>
      <c r="FE32" s="111"/>
      <c r="FF32" s="111"/>
      <c r="FG32" s="111"/>
      <c r="FH32" s="111"/>
      <c r="FI32" s="111"/>
      <c r="FJ32" s="111"/>
      <c r="FK32" s="111"/>
      <c r="FL32" s="111"/>
      <c r="FM32" s="111"/>
      <c r="FN32" s="111"/>
      <c r="FO32" s="111"/>
      <c r="FP32" s="111"/>
      <c r="FQ32" s="111"/>
      <c r="FR32" s="111"/>
      <c r="FS32" s="111"/>
      <c r="FT32" s="111"/>
      <c r="FU32" s="111"/>
      <c r="FV32" s="111"/>
      <c r="FW32" s="111"/>
      <c r="FX32" s="111"/>
      <c r="FY32" s="111"/>
      <c r="FZ32" s="111"/>
      <c r="GA32" s="111"/>
      <c r="GB32" s="111"/>
      <c r="GC32" s="111"/>
      <c r="GD32" s="111"/>
      <c r="GE32" s="111"/>
      <c r="GF32" s="111"/>
      <c r="GG32" s="111"/>
      <c r="GH32" s="111"/>
      <c r="GI32" s="111"/>
      <c r="GJ32" s="111"/>
      <c r="GK32" s="111"/>
      <c r="GL32" s="111"/>
      <c r="GM32" s="111"/>
      <c r="GN32" s="111"/>
      <c r="GO32" s="111"/>
      <c r="GP32" s="111"/>
      <c r="GQ32" s="111"/>
      <c r="GR32" s="111"/>
    </row>
    <row r="33" spans="1:200" s="112" customFormat="1" ht="29.4" customHeight="1">
      <c r="A33" s="115">
        <v>3</v>
      </c>
      <c r="B33" s="175" t="s">
        <v>269</v>
      </c>
      <c r="C33" s="176"/>
      <c r="D33" s="176"/>
      <c r="E33" s="176"/>
      <c r="F33" s="176"/>
      <c r="G33" s="183"/>
      <c r="H33" s="183"/>
      <c r="I33" s="184"/>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S33" s="111"/>
      <c r="BT33" s="111"/>
      <c r="BU33" s="111"/>
      <c r="BV33" s="111"/>
      <c r="BW33" s="111"/>
      <c r="BX33" s="111"/>
      <c r="BY33" s="111"/>
      <c r="BZ33" s="111"/>
      <c r="CA33" s="111"/>
      <c r="CB33" s="111"/>
      <c r="CC33" s="111"/>
      <c r="CD33" s="111"/>
      <c r="CE33" s="111"/>
      <c r="CF33" s="111"/>
      <c r="CG33" s="111"/>
      <c r="CH33" s="111"/>
      <c r="CI33" s="111"/>
      <c r="CJ33" s="111"/>
      <c r="CK33" s="111"/>
      <c r="CL33" s="111"/>
      <c r="CM33" s="111"/>
      <c r="CN33" s="111"/>
      <c r="CO33" s="111"/>
      <c r="CP33" s="111"/>
      <c r="CQ33" s="111"/>
      <c r="CR33" s="111"/>
      <c r="CS33" s="111"/>
      <c r="CT33" s="111"/>
      <c r="CU33" s="111"/>
      <c r="CV33" s="111"/>
      <c r="CW33" s="111"/>
      <c r="CX33" s="111"/>
      <c r="CY33" s="111"/>
      <c r="CZ33" s="111"/>
      <c r="DA33" s="111"/>
      <c r="DB33" s="111"/>
      <c r="DC33" s="111"/>
      <c r="DD33" s="111"/>
      <c r="DE33" s="111"/>
      <c r="DF33" s="111"/>
      <c r="DG33" s="111"/>
      <c r="DH33" s="111"/>
      <c r="DI33" s="111"/>
      <c r="DJ33" s="111"/>
      <c r="DK33" s="111"/>
      <c r="DL33" s="111"/>
      <c r="DM33" s="111"/>
      <c r="DN33" s="111"/>
      <c r="DO33" s="111"/>
      <c r="DP33" s="111"/>
      <c r="DQ33" s="111"/>
      <c r="DR33" s="111"/>
      <c r="DS33" s="111"/>
      <c r="DT33" s="111"/>
      <c r="DU33" s="111"/>
      <c r="DV33" s="111"/>
      <c r="DW33" s="111"/>
      <c r="DX33" s="111"/>
      <c r="DY33" s="111"/>
      <c r="DZ33" s="111"/>
      <c r="EA33" s="111"/>
      <c r="EB33" s="111"/>
      <c r="EC33" s="111"/>
      <c r="ED33" s="111"/>
      <c r="EE33" s="111"/>
      <c r="EF33" s="111"/>
      <c r="EG33" s="111"/>
      <c r="EH33" s="111"/>
      <c r="EI33" s="111"/>
      <c r="EJ33" s="111"/>
      <c r="EK33" s="111"/>
      <c r="EL33" s="111"/>
      <c r="EM33" s="111"/>
      <c r="EN33" s="111"/>
      <c r="EO33" s="111"/>
      <c r="EP33" s="111"/>
      <c r="EQ33" s="111"/>
      <c r="ER33" s="111"/>
      <c r="ES33" s="111"/>
      <c r="ET33" s="111"/>
      <c r="EU33" s="111"/>
      <c r="EV33" s="111"/>
      <c r="EW33" s="111"/>
      <c r="EX33" s="111"/>
      <c r="EY33" s="111"/>
      <c r="EZ33" s="111"/>
      <c r="FA33" s="111"/>
      <c r="FB33" s="111"/>
      <c r="FC33" s="111"/>
      <c r="FD33" s="111"/>
      <c r="FE33" s="111"/>
      <c r="FF33" s="111"/>
      <c r="FG33" s="111"/>
      <c r="FH33" s="111"/>
      <c r="FI33" s="111"/>
      <c r="FJ33" s="111"/>
      <c r="FK33" s="111"/>
      <c r="FL33" s="111"/>
      <c r="FM33" s="111"/>
      <c r="FN33" s="111"/>
      <c r="FO33" s="111"/>
      <c r="FP33" s="111"/>
      <c r="FQ33" s="111"/>
      <c r="FR33" s="111"/>
      <c r="FS33" s="111"/>
      <c r="FT33" s="111"/>
      <c r="FU33" s="111"/>
      <c r="FV33" s="111"/>
      <c r="FW33" s="111"/>
      <c r="FX33" s="111"/>
      <c r="FY33" s="111"/>
      <c r="FZ33" s="111"/>
      <c r="GA33" s="111"/>
      <c r="GB33" s="111"/>
      <c r="GC33" s="111"/>
      <c r="GD33" s="111"/>
      <c r="GE33" s="111"/>
      <c r="GF33" s="111"/>
      <c r="GG33" s="111"/>
      <c r="GH33" s="111"/>
      <c r="GI33" s="111"/>
      <c r="GJ33" s="111"/>
      <c r="GK33" s="111"/>
      <c r="GL33" s="111"/>
      <c r="GM33" s="111"/>
      <c r="GN33" s="111"/>
      <c r="GO33" s="111"/>
      <c r="GP33" s="111"/>
      <c r="GQ33" s="111"/>
      <c r="GR33" s="111"/>
    </row>
    <row r="34" spans="1:200" s="112" customFormat="1" ht="30.6" customHeight="1">
      <c r="A34" s="115">
        <v>4</v>
      </c>
      <c r="B34" s="175" t="s">
        <v>270</v>
      </c>
      <c r="C34" s="176"/>
      <c r="D34" s="176"/>
      <c r="E34" s="176"/>
      <c r="F34" s="176"/>
      <c r="G34" s="183"/>
      <c r="H34" s="183"/>
      <c r="I34" s="184"/>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c r="BY34" s="111"/>
      <c r="BZ34" s="111"/>
      <c r="CA34" s="111"/>
      <c r="CB34" s="111"/>
      <c r="CC34" s="111"/>
      <c r="CD34" s="111"/>
      <c r="CE34" s="111"/>
      <c r="CF34" s="111"/>
      <c r="CG34" s="111"/>
      <c r="CH34" s="111"/>
      <c r="CI34" s="111"/>
      <c r="CJ34" s="111"/>
      <c r="CK34" s="111"/>
      <c r="CL34" s="111"/>
      <c r="CM34" s="111"/>
      <c r="CN34" s="111"/>
      <c r="CO34" s="111"/>
      <c r="CP34" s="111"/>
      <c r="CQ34" s="111"/>
      <c r="CR34" s="111"/>
      <c r="CS34" s="111"/>
      <c r="CT34" s="111"/>
      <c r="CU34" s="111"/>
      <c r="CV34" s="111"/>
      <c r="CW34" s="111"/>
      <c r="CX34" s="111"/>
      <c r="CY34" s="111"/>
      <c r="CZ34" s="111"/>
      <c r="DA34" s="111"/>
      <c r="DB34" s="111"/>
      <c r="DC34" s="111"/>
      <c r="DD34" s="111"/>
      <c r="DE34" s="111"/>
      <c r="DF34" s="111"/>
      <c r="DG34" s="111"/>
      <c r="DH34" s="111"/>
      <c r="DI34" s="111"/>
      <c r="DJ34" s="111"/>
      <c r="DK34" s="111"/>
      <c r="DL34" s="111"/>
      <c r="DM34" s="111"/>
      <c r="DN34" s="111"/>
      <c r="DO34" s="111"/>
      <c r="DP34" s="111"/>
      <c r="DQ34" s="111"/>
      <c r="DR34" s="111"/>
      <c r="DS34" s="111"/>
      <c r="DT34" s="111"/>
      <c r="DU34" s="111"/>
      <c r="DV34" s="111"/>
      <c r="DW34" s="111"/>
      <c r="DX34" s="111"/>
      <c r="DY34" s="111"/>
      <c r="DZ34" s="111"/>
      <c r="EA34" s="111"/>
      <c r="EB34" s="111"/>
      <c r="EC34" s="111"/>
      <c r="ED34" s="111"/>
      <c r="EE34" s="111"/>
      <c r="EF34" s="111"/>
      <c r="EG34" s="111"/>
      <c r="EH34" s="111"/>
      <c r="EI34" s="111"/>
      <c r="EJ34" s="111"/>
      <c r="EK34" s="111"/>
      <c r="EL34" s="111"/>
      <c r="EM34" s="111"/>
      <c r="EN34" s="111"/>
      <c r="EO34" s="111"/>
      <c r="EP34" s="111"/>
      <c r="EQ34" s="111"/>
      <c r="ER34" s="111"/>
      <c r="ES34" s="111"/>
      <c r="ET34" s="111"/>
      <c r="EU34" s="111"/>
      <c r="EV34" s="111"/>
      <c r="EW34" s="111"/>
      <c r="EX34" s="111"/>
      <c r="EY34" s="111"/>
      <c r="EZ34" s="111"/>
      <c r="FA34" s="111"/>
      <c r="FB34" s="111"/>
      <c r="FC34" s="111"/>
      <c r="FD34" s="111"/>
      <c r="FE34" s="111"/>
      <c r="FF34" s="111"/>
      <c r="FG34" s="111"/>
      <c r="FH34" s="111"/>
      <c r="FI34" s="111"/>
      <c r="FJ34" s="111"/>
      <c r="FK34" s="111"/>
      <c r="FL34" s="111"/>
      <c r="FM34" s="111"/>
      <c r="FN34" s="111"/>
      <c r="FO34" s="111"/>
      <c r="FP34" s="111"/>
      <c r="FQ34" s="111"/>
      <c r="FR34" s="111"/>
      <c r="FS34" s="111"/>
      <c r="FT34" s="111"/>
      <c r="FU34" s="111"/>
      <c r="FV34" s="111"/>
      <c r="FW34" s="111"/>
      <c r="FX34" s="111"/>
      <c r="FY34" s="111"/>
      <c r="FZ34" s="111"/>
      <c r="GA34" s="111"/>
      <c r="GB34" s="111"/>
      <c r="GC34" s="111"/>
      <c r="GD34" s="111"/>
      <c r="GE34" s="111"/>
      <c r="GF34" s="111"/>
      <c r="GG34" s="111"/>
      <c r="GH34" s="111"/>
      <c r="GI34" s="111"/>
      <c r="GJ34" s="111"/>
      <c r="GK34" s="111"/>
      <c r="GL34" s="111"/>
      <c r="GM34" s="111"/>
      <c r="GN34" s="111"/>
      <c r="GO34" s="111"/>
      <c r="GP34" s="111"/>
      <c r="GQ34" s="111"/>
      <c r="GR34" s="111"/>
    </row>
    <row r="35" spans="1:200" s="112" customFormat="1" ht="15.6">
      <c r="A35" s="115">
        <v>5</v>
      </c>
      <c r="B35" s="175" t="s">
        <v>271</v>
      </c>
      <c r="C35" s="176"/>
      <c r="D35" s="176"/>
      <c r="E35" s="176"/>
      <c r="F35" s="176"/>
      <c r="G35" s="183"/>
      <c r="H35" s="183"/>
      <c r="I35" s="184"/>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11"/>
      <c r="BY35" s="111"/>
      <c r="BZ35" s="111"/>
      <c r="CA35" s="111"/>
      <c r="CB35" s="111"/>
      <c r="CC35" s="111"/>
      <c r="CD35" s="111"/>
      <c r="CE35" s="111"/>
      <c r="CF35" s="111"/>
      <c r="CG35" s="111"/>
      <c r="CH35" s="111"/>
      <c r="CI35" s="111"/>
      <c r="CJ35" s="111"/>
      <c r="CK35" s="111"/>
      <c r="CL35" s="111"/>
      <c r="CM35" s="111"/>
      <c r="CN35" s="111"/>
      <c r="CO35" s="111"/>
      <c r="CP35" s="111"/>
      <c r="CQ35" s="111"/>
      <c r="CR35" s="111"/>
      <c r="CS35" s="111"/>
      <c r="CT35" s="111"/>
      <c r="CU35" s="111"/>
      <c r="CV35" s="111"/>
      <c r="CW35" s="111"/>
      <c r="CX35" s="111"/>
      <c r="CY35" s="111"/>
      <c r="CZ35" s="111"/>
      <c r="DA35" s="111"/>
      <c r="DB35" s="111"/>
      <c r="DC35" s="111"/>
      <c r="DD35" s="111"/>
      <c r="DE35" s="111"/>
      <c r="DF35" s="111"/>
      <c r="DG35" s="111"/>
      <c r="DH35" s="111"/>
      <c r="DI35" s="111"/>
      <c r="DJ35" s="111"/>
      <c r="DK35" s="111"/>
      <c r="DL35" s="111"/>
      <c r="DM35" s="111"/>
      <c r="DN35" s="111"/>
      <c r="DO35" s="111"/>
      <c r="DP35" s="111"/>
      <c r="DQ35" s="111"/>
      <c r="DR35" s="111"/>
      <c r="DS35" s="111"/>
      <c r="DT35" s="111"/>
      <c r="DU35" s="111"/>
      <c r="DV35" s="111"/>
      <c r="DW35" s="111"/>
      <c r="DX35" s="111"/>
      <c r="DY35" s="111"/>
      <c r="DZ35" s="111"/>
      <c r="EA35" s="111"/>
      <c r="EB35" s="111"/>
      <c r="EC35" s="111"/>
      <c r="ED35" s="111"/>
      <c r="EE35" s="111"/>
      <c r="EF35" s="111"/>
      <c r="EG35" s="111"/>
      <c r="EH35" s="111"/>
      <c r="EI35" s="111"/>
      <c r="EJ35" s="111"/>
      <c r="EK35" s="111"/>
      <c r="EL35" s="111"/>
      <c r="EM35" s="111"/>
      <c r="EN35" s="111"/>
      <c r="EO35" s="111"/>
      <c r="EP35" s="111"/>
      <c r="EQ35" s="111"/>
      <c r="ER35" s="111"/>
      <c r="ES35" s="111"/>
      <c r="ET35" s="111"/>
      <c r="EU35" s="111"/>
      <c r="EV35" s="111"/>
      <c r="EW35" s="111"/>
      <c r="EX35" s="111"/>
      <c r="EY35" s="111"/>
      <c r="EZ35" s="111"/>
      <c r="FA35" s="111"/>
      <c r="FB35" s="111"/>
      <c r="FC35" s="111"/>
      <c r="FD35" s="111"/>
      <c r="FE35" s="111"/>
      <c r="FF35" s="111"/>
      <c r="FG35" s="111"/>
      <c r="FH35" s="111"/>
      <c r="FI35" s="111"/>
      <c r="FJ35" s="111"/>
      <c r="FK35" s="111"/>
      <c r="FL35" s="111"/>
      <c r="FM35" s="111"/>
      <c r="FN35" s="111"/>
      <c r="FO35" s="111"/>
      <c r="FP35" s="111"/>
      <c r="FQ35" s="111"/>
      <c r="FR35" s="111"/>
      <c r="FS35" s="111"/>
      <c r="FT35" s="111"/>
      <c r="FU35" s="111"/>
      <c r="FV35" s="111"/>
      <c r="FW35" s="111"/>
      <c r="FX35" s="111"/>
      <c r="FY35" s="111"/>
      <c r="FZ35" s="111"/>
      <c r="GA35" s="111"/>
      <c r="GB35" s="111"/>
      <c r="GC35" s="111"/>
      <c r="GD35" s="111"/>
      <c r="GE35" s="111"/>
      <c r="GF35" s="111"/>
      <c r="GG35" s="111"/>
      <c r="GH35" s="111"/>
      <c r="GI35" s="111"/>
      <c r="GJ35" s="111"/>
      <c r="GK35" s="111"/>
      <c r="GL35" s="111"/>
      <c r="GM35" s="111"/>
      <c r="GN35" s="111"/>
      <c r="GO35" s="111"/>
      <c r="GP35" s="111"/>
      <c r="GQ35" s="111"/>
      <c r="GR35" s="111"/>
    </row>
    <row r="36" spans="1:200" s="109" customFormat="1">
      <c r="A36" s="105" t="s">
        <v>272</v>
      </c>
      <c r="B36" s="173" t="str">
        <f>'[1]Co cau to chuc BP'!C82</f>
        <v>Tổ chức các hoạt động trải nghiệm</v>
      </c>
      <c r="C36" s="174"/>
      <c r="D36" s="174"/>
      <c r="E36" s="174"/>
      <c r="F36" s="174"/>
      <c r="G36" s="106"/>
      <c r="H36" s="106"/>
      <c r="I36" s="107"/>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108"/>
      <c r="CR36" s="108"/>
      <c r="CS36" s="108"/>
      <c r="CT36" s="108"/>
      <c r="CU36" s="108"/>
      <c r="CV36" s="108"/>
      <c r="CW36" s="108"/>
      <c r="CX36" s="108"/>
      <c r="CY36" s="108"/>
      <c r="CZ36" s="108"/>
      <c r="DA36" s="108"/>
      <c r="DB36" s="108"/>
      <c r="DC36" s="108"/>
      <c r="DD36" s="108"/>
      <c r="DE36" s="108"/>
      <c r="DF36" s="108"/>
      <c r="DG36" s="108"/>
      <c r="DH36" s="108"/>
      <c r="DI36" s="108"/>
      <c r="DJ36" s="108"/>
      <c r="DK36" s="108"/>
      <c r="DL36" s="108"/>
      <c r="DM36" s="108"/>
      <c r="DN36" s="108"/>
      <c r="DO36" s="108"/>
      <c r="DP36" s="108"/>
      <c r="DQ36" s="108"/>
      <c r="DR36" s="108"/>
      <c r="DS36" s="108"/>
      <c r="DT36" s="108"/>
      <c r="DU36" s="108"/>
      <c r="DV36" s="108"/>
      <c r="DW36" s="108"/>
      <c r="DX36" s="108"/>
      <c r="DY36" s="108"/>
      <c r="DZ36" s="108"/>
      <c r="EA36" s="108"/>
      <c r="EB36" s="108"/>
      <c r="EC36" s="108"/>
      <c r="ED36" s="108"/>
      <c r="EE36" s="108"/>
      <c r="EF36" s="108"/>
      <c r="EG36" s="108"/>
      <c r="EH36" s="108"/>
      <c r="EI36" s="108"/>
      <c r="EJ36" s="108"/>
      <c r="EK36" s="108"/>
      <c r="EL36" s="108"/>
      <c r="EM36" s="108"/>
      <c r="EN36" s="108"/>
      <c r="EO36" s="108"/>
      <c r="EP36" s="108"/>
      <c r="EQ36" s="108"/>
      <c r="ER36" s="108"/>
      <c r="ES36" s="108"/>
      <c r="ET36" s="108"/>
      <c r="EU36" s="108"/>
      <c r="EV36" s="108"/>
      <c r="EW36" s="108"/>
      <c r="EX36" s="108"/>
      <c r="EY36" s="108"/>
      <c r="EZ36" s="108"/>
      <c r="FA36" s="108"/>
      <c r="FB36" s="108"/>
      <c r="FC36" s="108"/>
      <c r="FD36" s="108"/>
      <c r="FE36" s="108"/>
      <c r="FF36" s="108"/>
      <c r="FG36" s="108"/>
      <c r="FH36" s="108"/>
      <c r="FI36" s="108"/>
      <c r="FJ36" s="108"/>
      <c r="FK36" s="108"/>
      <c r="FL36" s="108"/>
      <c r="FM36" s="108"/>
      <c r="FN36" s="108"/>
      <c r="FO36" s="108"/>
      <c r="FP36" s="108"/>
      <c r="FQ36" s="108"/>
      <c r="FR36" s="108"/>
      <c r="FS36" s="108"/>
      <c r="FT36" s="108"/>
      <c r="FU36" s="108"/>
      <c r="FV36" s="108"/>
      <c r="FW36" s="108"/>
      <c r="FX36" s="108"/>
      <c r="FY36" s="108"/>
      <c r="FZ36" s="108"/>
      <c r="GA36" s="108"/>
      <c r="GB36" s="108"/>
      <c r="GC36" s="108"/>
      <c r="GD36" s="108"/>
      <c r="GE36" s="108"/>
      <c r="GF36" s="108"/>
      <c r="GG36" s="108"/>
      <c r="GH36" s="108"/>
      <c r="GI36" s="108"/>
      <c r="GJ36" s="108"/>
      <c r="GK36" s="108"/>
      <c r="GL36" s="108"/>
      <c r="GM36" s="108"/>
      <c r="GN36" s="108"/>
      <c r="GO36" s="108"/>
      <c r="GP36" s="108"/>
      <c r="GQ36" s="108"/>
      <c r="GR36" s="108"/>
    </row>
    <row r="37" spans="1:200" s="109" customFormat="1" ht="30" customHeight="1">
      <c r="A37" s="116">
        <v>1</v>
      </c>
      <c r="B37" s="190" t="s">
        <v>273</v>
      </c>
      <c r="C37" s="191"/>
      <c r="D37" s="191"/>
      <c r="E37" s="191"/>
      <c r="F37" s="191"/>
      <c r="G37" s="192" t="s">
        <v>274</v>
      </c>
      <c r="H37" s="192"/>
      <c r="I37" s="192"/>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8"/>
      <c r="BU37" s="108"/>
      <c r="BV37" s="108"/>
      <c r="BW37" s="108"/>
      <c r="BX37" s="108"/>
      <c r="BY37" s="108"/>
      <c r="BZ37" s="108"/>
      <c r="CA37" s="108"/>
      <c r="CB37" s="108"/>
      <c r="CC37" s="108"/>
      <c r="CD37" s="108"/>
      <c r="CE37" s="108"/>
      <c r="CF37" s="108"/>
      <c r="CG37" s="108"/>
      <c r="CH37" s="108"/>
      <c r="CI37" s="108"/>
      <c r="CJ37" s="108"/>
      <c r="CK37" s="108"/>
      <c r="CL37" s="108"/>
      <c r="CM37" s="108"/>
      <c r="CN37" s="108"/>
      <c r="CO37" s="108"/>
      <c r="CP37" s="108"/>
      <c r="CQ37" s="108"/>
      <c r="CR37" s="108"/>
      <c r="CS37" s="108"/>
      <c r="CT37" s="108"/>
      <c r="CU37" s="108"/>
      <c r="CV37" s="108"/>
      <c r="CW37" s="108"/>
      <c r="CX37" s="108"/>
      <c r="CY37" s="108"/>
      <c r="CZ37" s="108"/>
      <c r="DA37" s="108"/>
      <c r="DB37" s="108"/>
      <c r="DC37" s="108"/>
      <c r="DD37" s="108"/>
      <c r="DE37" s="108"/>
      <c r="DF37" s="108"/>
      <c r="DG37" s="108"/>
      <c r="DH37" s="108"/>
      <c r="DI37" s="108"/>
      <c r="DJ37" s="108"/>
      <c r="DK37" s="108"/>
      <c r="DL37" s="108"/>
      <c r="DM37" s="108"/>
      <c r="DN37" s="108"/>
      <c r="DO37" s="108"/>
      <c r="DP37" s="108"/>
      <c r="DQ37" s="108"/>
      <c r="DR37" s="108"/>
      <c r="DS37" s="108"/>
      <c r="DT37" s="108"/>
      <c r="DU37" s="108"/>
      <c r="DV37" s="108"/>
      <c r="DW37" s="108"/>
      <c r="DX37" s="108"/>
      <c r="DY37" s="108"/>
      <c r="DZ37" s="108"/>
      <c r="EA37" s="108"/>
      <c r="EB37" s="108"/>
      <c r="EC37" s="108"/>
      <c r="ED37" s="108"/>
      <c r="EE37" s="108"/>
      <c r="EF37" s="108"/>
      <c r="EG37" s="108"/>
      <c r="EH37" s="108"/>
      <c r="EI37" s="108"/>
      <c r="EJ37" s="108"/>
      <c r="EK37" s="108"/>
      <c r="EL37" s="108"/>
      <c r="EM37" s="108"/>
      <c r="EN37" s="108"/>
      <c r="EO37" s="108"/>
      <c r="EP37" s="108"/>
      <c r="EQ37" s="108"/>
      <c r="ER37" s="108"/>
      <c r="ES37" s="108"/>
      <c r="ET37" s="108"/>
      <c r="EU37" s="108"/>
      <c r="EV37" s="108"/>
      <c r="EW37" s="108"/>
      <c r="EX37" s="108"/>
      <c r="EY37" s="108"/>
      <c r="EZ37" s="108"/>
      <c r="FA37" s="108"/>
      <c r="FB37" s="108"/>
      <c r="FC37" s="108"/>
      <c r="FD37" s="108"/>
      <c r="FE37" s="108"/>
      <c r="FF37" s="108"/>
      <c r="FG37" s="108"/>
      <c r="FH37" s="108"/>
      <c r="FI37" s="108"/>
      <c r="FJ37" s="108"/>
      <c r="FK37" s="108"/>
      <c r="FL37" s="108"/>
      <c r="FM37" s="108"/>
      <c r="FN37" s="108"/>
      <c r="FO37" s="108"/>
      <c r="FP37" s="108"/>
      <c r="FQ37" s="108"/>
      <c r="FR37" s="108"/>
      <c r="FS37" s="108"/>
      <c r="FT37" s="108"/>
      <c r="FU37" s="108"/>
      <c r="FV37" s="108"/>
      <c r="FW37" s="108"/>
      <c r="FX37" s="108"/>
      <c r="FY37" s="108"/>
      <c r="FZ37" s="108"/>
      <c r="GA37" s="108"/>
      <c r="GB37" s="108"/>
      <c r="GC37" s="108"/>
      <c r="GD37" s="108"/>
      <c r="GE37" s="108"/>
      <c r="GF37" s="108"/>
      <c r="GG37" s="108"/>
      <c r="GH37" s="108"/>
      <c r="GI37" s="108"/>
      <c r="GJ37" s="108"/>
      <c r="GK37" s="108"/>
      <c r="GL37" s="108"/>
      <c r="GM37" s="108"/>
      <c r="GN37" s="108"/>
      <c r="GO37" s="108"/>
      <c r="GP37" s="108"/>
      <c r="GQ37" s="108"/>
      <c r="GR37" s="108"/>
    </row>
    <row r="38" spans="1:200" s="109" customFormat="1" ht="33.6" customHeight="1">
      <c r="A38" s="116">
        <v>2</v>
      </c>
      <c r="B38" s="190" t="s">
        <v>275</v>
      </c>
      <c r="C38" s="191"/>
      <c r="D38" s="191"/>
      <c r="E38" s="191"/>
      <c r="F38" s="191"/>
      <c r="G38" s="193"/>
      <c r="H38" s="193"/>
      <c r="I38" s="193"/>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08"/>
      <c r="BW38" s="108"/>
      <c r="BX38" s="108"/>
      <c r="BY38" s="108"/>
      <c r="BZ38" s="108"/>
      <c r="CA38" s="108"/>
      <c r="CB38" s="108"/>
      <c r="CC38" s="108"/>
      <c r="CD38" s="108"/>
      <c r="CE38" s="108"/>
      <c r="CF38" s="108"/>
      <c r="CG38" s="108"/>
      <c r="CH38" s="108"/>
      <c r="CI38" s="108"/>
      <c r="CJ38" s="108"/>
      <c r="CK38" s="108"/>
      <c r="CL38" s="108"/>
      <c r="CM38" s="108"/>
      <c r="CN38" s="108"/>
      <c r="CO38" s="108"/>
      <c r="CP38" s="108"/>
      <c r="CQ38" s="108"/>
      <c r="CR38" s="108"/>
      <c r="CS38" s="108"/>
      <c r="CT38" s="108"/>
      <c r="CU38" s="108"/>
      <c r="CV38" s="108"/>
      <c r="CW38" s="108"/>
      <c r="CX38" s="108"/>
      <c r="CY38" s="108"/>
      <c r="CZ38" s="108"/>
      <c r="DA38" s="108"/>
      <c r="DB38" s="108"/>
      <c r="DC38" s="108"/>
      <c r="DD38" s="108"/>
      <c r="DE38" s="108"/>
      <c r="DF38" s="108"/>
      <c r="DG38" s="108"/>
      <c r="DH38" s="108"/>
      <c r="DI38" s="108"/>
      <c r="DJ38" s="108"/>
      <c r="DK38" s="108"/>
      <c r="DL38" s="108"/>
      <c r="DM38" s="108"/>
      <c r="DN38" s="108"/>
      <c r="DO38" s="108"/>
      <c r="DP38" s="108"/>
      <c r="DQ38" s="108"/>
      <c r="DR38" s="108"/>
      <c r="DS38" s="108"/>
      <c r="DT38" s="108"/>
      <c r="DU38" s="108"/>
      <c r="DV38" s="108"/>
      <c r="DW38" s="108"/>
      <c r="DX38" s="108"/>
      <c r="DY38" s="108"/>
      <c r="DZ38" s="108"/>
      <c r="EA38" s="108"/>
      <c r="EB38" s="108"/>
      <c r="EC38" s="108"/>
      <c r="ED38" s="108"/>
      <c r="EE38" s="108"/>
      <c r="EF38" s="108"/>
      <c r="EG38" s="108"/>
      <c r="EH38" s="108"/>
      <c r="EI38" s="108"/>
      <c r="EJ38" s="108"/>
      <c r="EK38" s="108"/>
      <c r="EL38" s="108"/>
      <c r="EM38" s="108"/>
      <c r="EN38" s="108"/>
      <c r="EO38" s="108"/>
      <c r="EP38" s="108"/>
      <c r="EQ38" s="108"/>
      <c r="ER38" s="108"/>
      <c r="ES38" s="108"/>
      <c r="ET38" s="108"/>
      <c r="EU38" s="108"/>
      <c r="EV38" s="108"/>
      <c r="EW38" s="108"/>
      <c r="EX38" s="108"/>
      <c r="EY38" s="108"/>
      <c r="EZ38" s="108"/>
      <c r="FA38" s="108"/>
      <c r="FB38" s="108"/>
      <c r="FC38" s="108"/>
      <c r="FD38" s="108"/>
      <c r="FE38" s="108"/>
      <c r="FF38" s="108"/>
      <c r="FG38" s="108"/>
      <c r="FH38" s="108"/>
      <c r="FI38" s="108"/>
      <c r="FJ38" s="108"/>
      <c r="FK38" s="108"/>
      <c r="FL38" s="108"/>
      <c r="FM38" s="108"/>
      <c r="FN38" s="108"/>
      <c r="FO38" s="108"/>
      <c r="FP38" s="108"/>
      <c r="FQ38" s="108"/>
      <c r="FR38" s="108"/>
      <c r="FS38" s="108"/>
      <c r="FT38" s="108"/>
      <c r="FU38" s="108"/>
      <c r="FV38" s="108"/>
      <c r="FW38" s="108"/>
      <c r="FX38" s="108"/>
      <c r="FY38" s="108"/>
      <c r="FZ38" s="108"/>
      <c r="GA38" s="108"/>
      <c r="GB38" s="108"/>
      <c r="GC38" s="108"/>
      <c r="GD38" s="108"/>
      <c r="GE38" s="108"/>
      <c r="GF38" s="108"/>
      <c r="GG38" s="108"/>
      <c r="GH38" s="108"/>
      <c r="GI38" s="108"/>
      <c r="GJ38" s="108"/>
      <c r="GK38" s="108"/>
      <c r="GL38" s="108"/>
      <c r="GM38" s="108"/>
      <c r="GN38" s="108"/>
      <c r="GO38" s="108"/>
      <c r="GP38" s="108"/>
      <c r="GQ38" s="108"/>
      <c r="GR38" s="108"/>
    </row>
    <row r="39" spans="1:200" s="109" customFormat="1">
      <c r="A39" s="105" t="s">
        <v>276</v>
      </c>
      <c r="B39" s="173" t="str">
        <f>'[1]Co cau to chuc BP'!C89</f>
        <v>Kiểm tra, đánh giá chất lượng học sinh</v>
      </c>
      <c r="C39" s="174"/>
      <c r="D39" s="174"/>
      <c r="E39" s="174"/>
      <c r="F39" s="174"/>
      <c r="G39" s="106"/>
      <c r="H39" s="106"/>
      <c r="I39" s="107"/>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8"/>
      <c r="CC39" s="108"/>
      <c r="CD39" s="108"/>
      <c r="CE39" s="108"/>
      <c r="CF39" s="108"/>
      <c r="CG39" s="108"/>
      <c r="CH39" s="108"/>
      <c r="CI39" s="108"/>
      <c r="CJ39" s="108"/>
      <c r="CK39" s="108"/>
      <c r="CL39" s="108"/>
      <c r="CM39" s="108"/>
      <c r="CN39" s="108"/>
      <c r="CO39" s="108"/>
      <c r="CP39" s="108"/>
      <c r="CQ39" s="108"/>
      <c r="CR39" s="108"/>
      <c r="CS39" s="108"/>
      <c r="CT39" s="108"/>
      <c r="CU39" s="108"/>
      <c r="CV39" s="108"/>
      <c r="CW39" s="108"/>
      <c r="CX39" s="108"/>
      <c r="CY39" s="108"/>
      <c r="CZ39" s="108"/>
      <c r="DA39" s="108"/>
      <c r="DB39" s="108"/>
      <c r="DC39" s="108"/>
      <c r="DD39" s="108"/>
      <c r="DE39" s="108"/>
      <c r="DF39" s="108"/>
      <c r="DG39" s="108"/>
      <c r="DH39" s="108"/>
      <c r="DI39" s="108"/>
      <c r="DJ39" s="108"/>
      <c r="DK39" s="108"/>
      <c r="DL39" s="108"/>
      <c r="DM39" s="108"/>
      <c r="DN39" s="108"/>
      <c r="DO39" s="108"/>
      <c r="DP39" s="108"/>
      <c r="DQ39" s="108"/>
      <c r="DR39" s="108"/>
      <c r="DS39" s="108"/>
      <c r="DT39" s="108"/>
      <c r="DU39" s="108"/>
      <c r="DV39" s="108"/>
      <c r="DW39" s="108"/>
      <c r="DX39" s="108"/>
      <c r="DY39" s="108"/>
      <c r="DZ39" s="108"/>
      <c r="EA39" s="108"/>
      <c r="EB39" s="108"/>
      <c r="EC39" s="108"/>
      <c r="ED39" s="108"/>
      <c r="EE39" s="108"/>
      <c r="EF39" s="108"/>
      <c r="EG39" s="108"/>
      <c r="EH39" s="108"/>
      <c r="EI39" s="108"/>
      <c r="EJ39" s="108"/>
      <c r="EK39" s="108"/>
      <c r="EL39" s="108"/>
      <c r="EM39" s="108"/>
      <c r="EN39" s="108"/>
      <c r="EO39" s="108"/>
      <c r="EP39" s="108"/>
      <c r="EQ39" s="108"/>
      <c r="ER39" s="108"/>
      <c r="ES39" s="108"/>
      <c r="ET39" s="108"/>
      <c r="EU39" s="108"/>
      <c r="EV39" s="108"/>
      <c r="EW39" s="108"/>
      <c r="EX39" s="108"/>
      <c r="EY39" s="108"/>
      <c r="EZ39" s="108"/>
      <c r="FA39" s="108"/>
      <c r="FB39" s="108"/>
      <c r="FC39" s="108"/>
      <c r="FD39" s="108"/>
      <c r="FE39" s="108"/>
      <c r="FF39" s="108"/>
      <c r="FG39" s="108"/>
      <c r="FH39" s="108"/>
      <c r="FI39" s="108"/>
      <c r="FJ39" s="108"/>
      <c r="FK39" s="108"/>
      <c r="FL39" s="108"/>
      <c r="FM39" s="108"/>
      <c r="FN39" s="108"/>
      <c r="FO39" s="108"/>
      <c r="FP39" s="108"/>
      <c r="FQ39" s="108"/>
      <c r="FR39" s="108"/>
      <c r="FS39" s="108"/>
      <c r="FT39" s="108"/>
      <c r="FU39" s="108"/>
      <c r="FV39" s="108"/>
      <c r="FW39" s="108"/>
      <c r="FX39" s="108"/>
      <c r="FY39" s="108"/>
      <c r="FZ39" s="108"/>
      <c r="GA39" s="108"/>
      <c r="GB39" s="108"/>
      <c r="GC39" s="108"/>
      <c r="GD39" s="108"/>
      <c r="GE39" s="108"/>
      <c r="GF39" s="108"/>
      <c r="GG39" s="108"/>
      <c r="GH39" s="108"/>
      <c r="GI39" s="108"/>
      <c r="GJ39" s="108"/>
      <c r="GK39" s="108"/>
      <c r="GL39" s="108"/>
      <c r="GM39" s="108"/>
      <c r="GN39" s="108"/>
      <c r="GO39" s="108"/>
      <c r="GP39" s="108"/>
      <c r="GQ39" s="108"/>
      <c r="GR39" s="108"/>
    </row>
    <row r="40" spans="1:200" s="109" customFormat="1">
      <c r="A40" s="116">
        <v>1</v>
      </c>
      <c r="B40" s="175" t="s">
        <v>277</v>
      </c>
      <c r="C40" s="176"/>
      <c r="D40" s="176"/>
      <c r="E40" s="176"/>
      <c r="F40" s="176"/>
      <c r="G40" s="183" t="s">
        <v>278</v>
      </c>
      <c r="H40" s="183"/>
      <c r="I40" s="184"/>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108"/>
      <c r="BY40" s="108"/>
      <c r="BZ40" s="108"/>
      <c r="CA40" s="108"/>
      <c r="CB40" s="108"/>
      <c r="CC40" s="108"/>
      <c r="CD40" s="108"/>
      <c r="CE40" s="108"/>
      <c r="CF40" s="108"/>
      <c r="CG40" s="108"/>
      <c r="CH40" s="108"/>
      <c r="CI40" s="108"/>
      <c r="CJ40" s="108"/>
      <c r="CK40" s="108"/>
      <c r="CL40" s="108"/>
      <c r="CM40" s="108"/>
      <c r="CN40" s="108"/>
      <c r="CO40" s="108"/>
      <c r="CP40" s="108"/>
      <c r="CQ40" s="108"/>
      <c r="CR40" s="108"/>
      <c r="CS40" s="108"/>
      <c r="CT40" s="108"/>
      <c r="CU40" s="108"/>
      <c r="CV40" s="108"/>
      <c r="CW40" s="108"/>
      <c r="CX40" s="108"/>
      <c r="CY40" s="108"/>
      <c r="CZ40" s="108"/>
      <c r="DA40" s="108"/>
      <c r="DB40" s="108"/>
      <c r="DC40" s="108"/>
      <c r="DD40" s="108"/>
      <c r="DE40" s="108"/>
      <c r="DF40" s="108"/>
      <c r="DG40" s="108"/>
      <c r="DH40" s="108"/>
      <c r="DI40" s="108"/>
      <c r="DJ40" s="108"/>
      <c r="DK40" s="108"/>
      <c r="DL40" s="108"/>
      <c r="DM40" s="108"/>
      <c r="DN40" s="108"/>
      <c r="DO40" s="108"/>
      <c r="DP40" s="108"/>
      <c r="DQ40" s="108"/>
      <c r="DR40" s="108"/>
      <c r="DS40" s="108"/>
      <c r="DT40" s="108"/>
      <c r="DU40" s="108"/>
      <c r="DV40" s="108"/>
      <c r="DW40" s="108"/>
      <c r="DX40" s="108"/>
      <c r="DY40" s="108"/>
      <c r="DZ40" s="108"/>
      <c r="EA40" s="108"/>
      <c r="EB40" s="108"/>
      <c r="EC40" s="108"/>
      <c r="ED40" s="108"/>
      <c r="EE40" s="108"/>
      <c r="EF40" s="108"/>
      <c r="EG40" s="108"/>
      <c r="EH40" s="108"/>
      <c r="EI40" s="108"/>
      <c r="EJ40" s="108"/>
      <c r="EK40" s="108"/>
      <c r="EL40" s="108"/>
      <c r="EM40" s="108"/>
      <c r="EN40" s="108"/>
      <c r="EO40" s="108"/>
      <c r="EP40" s="108"/>
      <c r="EQ40" s="108"/>
      <c r="ER40" s="108"/>
      <c r="ES40" s="108"/>
      <c r="ET40" s="108"/>
      <c r="EU40" s="108"/>
      <c r="EV40" s="108"/>
      <c r="EW40" s="108"/>
      <c r="EX40" s="108"/>
      <c r="EY40" s="108"/>
      <c r="EZ40" s="108"/>
      <c r="FA40" s="108"/>
      <c r="FB40" s="108"/>
      <c r="FC40" s="108"/>
      <c r="FD40" s="108"/>
      <c r="FE40" s="108"/>
      <c r="FF40" s="108"/>
      <c r="FG40" s="108"/>
      <c r="FH40" s="108"/>
      <c r="FI40" s="108"/>
      <c r="FJ40" s="108"/>
      <c r="FK40" s="108"/>
      <c r="FL40" s="108"/>
      <c r="FM40" s="108"/>
      <c r="FN40" s="108"/>
      <c r="FO40" s="108"/>
      <c r="FP40" s="108"/>
      <c r="FQ40" s="108"/>
      <c r="FR40" s="108"/>
      <c r="FS40" s="108"/>
      <c r="FT40" s="108"/>
      <c r="FU40" s="108"/>
      <c r="FV40" s="108"/>
      <c r="FW40" s="108"/>
      <c r="FX40" s="108"/>
      <c r="FY40" s="108"/>
      <c r="FZ40" s="108"/>
      <c r="GA40" s="108"/>
      <c r="GB40" s="108"/>
      <c r="GC40" s="108"/>
      <c r="GD40" s="108"/>
      <c r="GE40" s="108"/>
      <c r="GF40" s="108"/>
      <c r="GG40" s="108"/>
      <c r="GH40" s="108"/>
      <c r="GI40" s="108"/>
      <c r="GJ40" s="108"/>
      <c r="GK40" s="108"/>
      <c r="GL40" s="108"/>
      <c r="GM40" s="108"/>
      <c r="GN40" s="108"/>
      <c r="GO40" s="108"/>
      <c r="GP40" s="108"/>
      <c r="GQ40" s="108"/>
      <c r="GR40" s="108"/>
    </row>
    <row r="41" spans="1:200" s="109" customFormat="1" ht="33.6" customHeight="1">
      <c r="A41" s="116">
        <v>2</v>
      </c>
      <c r="B41" s="175" t="s">
        <v>279</v>
      </c>
      <c r="C41" s="176"/>
      <c r="D41" s="176"/>
      <c r="E41" s="176"/>
      <c r="F41" s="176"/>
      <c r="G41" s="183"/>
      <c r="H41" s="183"/>
      <c r="I41" s="184"/>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c r="CA41" s="108"/>
      <c r="CB41" s="108"/>
      <c r="CC41" s="108"/>
      <c r="CD41" s="108"/>
      <c r="CE41" s="108"/>
      <c r="CF41" s="108"/>
      <c r="CG41" s="108"/>
      <c r="CH41" s="108"/>
      <c r="CI41" s="108"/>
      <c r="CJ41" s="108"/>
      <c r="CK41" s="108"/>
      <c r="CL41" s="108"/>
      <c r="CM41" s="108"/>
      <c r="CN41" s="108"/>
      <c r="CO41" s="108"/>
      <c r="CP41" s="108"/>
      <c r="CQ41" s="108"/>
      <c r="CR41" s="108"/>
      <c r="CS41" s="108"/>
      <c r="CT41" s="108"/>
      <c r="CU41" s="108"/>
      <c r="CV41" s="108"/>
      <c r="CW41" s="108"/>
      <c r="CX41" s="108"/>
      <c r="CY41" s="108"/>
      <c r="CZ41" s="108"/>
      <c r="DA41" s="108"/>
      <c r="DB41" s="108"/>
      <c r="DC41" s="108"/>
      <c r="DD41" s="108"/>
      <c r="DE41" s="108"/>
      <c r="DF41" s="108"/>
      <c r="DG41" s="108"/>
      <c r="DH41" s="108"/>
      <c r="DI41" s="108"/>
      <c r="DJ41" s="108"/>
      <c r="DK41" s="108"/>
      <c r="DL41" s="108"/>
      <c r="DM41" s="108"/>
      <c r="DN41" s="108"/>
      <c r="DO41" s="108"/>
      <c r="DP41" s="108"/>
      <c r="DQ41" s="108"/>
      <c r="DR41" s="108"/>
      <c r="DS41" s="108"/>
      <c r="DT41" s="108"/>
      <c r="DU41" s="108"/>
      <c r="DV41" s="108"/>
      <c r="DW41" s="108"/>
      <c r="DX41" s="108"/>
      <c r="DY41" s="108"/>
      <c r="DZ41" s="108"/>
      <c r="EA41" s="108"/>
      <c r="EB41" s="108"/>
      <c r="EC41" s="108"/>
      <c r="ED41" s="108"/>
      <c r="EE41" s="108"/>
      <c r="EF41" s="108"/>
      <c r="EG41" s="108"/>
      <c r="EH41" s="108"/>
      <c r="EI41" s="108"/>
      <c r="EJ41" s="108"/>
      <c r="EK41" s="108"/>
      <c r="EL41" s="108"/>
      <c r="EM41" s="108"/>
      <c r="EN41" s="108"/>
      <c r="EO41" s="108"/>
      <c r="EP41" s="108"/>
      <c r="EQ41" s="108"/>
      <c r="ER41" s="108"/>
      <c r="ES41" s="108"/>
      <c r="ET41" s="108"/>
      <c r="EU41" s="108"/>
      <c r="EV41" s="108"/>
      <c r="EW41" s="108"/>
      <c r="EX41" s="108"/>
      <c r="EY41" s="108"/>
      <c r="EZ41" s="108"/>
      <c r="FA41" s="108"/>
      <c r="FB41" s="108"/>
      <c r="FC41" s="108"/>
      <c r="FD41" s="108"/>
      <c r="FE41" s="108"/>
      <c r="FF41" s="108"/>
      <c r="FG41" s="108"/>
      <c r="FH41" s="108"/>
      <c r="FI41" s="108"/>
      <c r="FJ41" s="108"/>
      <c r="FK41" s="108"/>
      <c r="FL41" s="108"/>
      <c r="FM41" s="108"/>
      <c r="FN41" s="108"/>
      <c r="FO41" s="108"/>
      <c r="FP41" s="108"/>
      <c r="FQ41" s="108"/>
      <c r="FR41" s="108"/>
      <c r="FS41" s="108"/>
      <c r="FT41" s="108"/>
      <c r="FU41" s="108"/>
      <c r="FV41" s="108"/>
      <c r="FW41" s="108"/>
      <c r="FX41" s="108"/>
      <c r="FY41" s="108"/>
      <c r="FZ41" s="108"/>
      <c r="GA41" s="108"/>
      <c r="GB41" s="108"/>
      <c r="GC41" s="108"/>
      <c r="GD41" s="108"/>
      <c r="GE41" s="108"/>
      <c r="GF41" s="108"/>
      <c r="GG41" s="108"/>
      <c r="GH41" s="108"/>
      <c r="GI41" s="108"/>
      <c r="GJ41" s="108"/>
      <c r="GK41" s="108"/>
      <c r="GL41" s="108"/>
      <c r="GM41" s="108"/>
      <c r="GN41" s="108"/>
      <c r="GO41" s="108"/>
      <c r="GP41" s="108"/>
      <c r="GQ41" s="108"/>
      <c r="GR41" s="108"/>
    </row>
    <row r="42" spans="1:200" s="112" customFormat="1" ht="30.6" customHeight="1">
      <c r="A42" s="115">
        <v>3</v>
      </c>
      <c r="B42" s="175" t="s">
        <v>280</v>
      </c>
      <c r="C42" s="176"/>
      <c r="D42" s="176"/>
      <c r="E42" s="176"/>
      <c r="F42" s="176"/>
      <c r="G42" s="183" t="s">
        <v>281</v>
      </c>
      <c r="H42" s="183"/>
      <c r="I42" s="184"/>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11"/>
      <c r="BX42" s="111"/>
      <c r="BY42" s="111"/>
      <c r="BZ42" s="111"/>
      <c r="CA42" s="111"/>
      <c r="CB42" s="111"/>
      <c r="CC42" s="111"/>
      <c r="CD42" s="111"/>
      <c r="CE42" s="111"/>
      <c r="CF42" s="111"/>
      <c r="CG42" s="111"/>
      <c r="CH42" s="111"/>
      <c r="CI42" s="111"/>
      <c r="CJ42" s="111"/>
      <c r="CK42" s="111"/>
      <c r="CL42" s="111"/>
      <c r="CM42" s="111"/>
      <c r="CN42" s="111"/>
      <c r="CO42" s="111"/>
      <c r="CP42" s="111"/>
      <c r="CQ42" s="111"/>
      <c r="CR42" s="111"/>
      <c r="CS42" s="111"/>
      <c r="CT42" s="111"/>
      <c r="CU42" s="111"/>
      <c r="CV42" s="111"/>
      <c r="CW42" s="111"/>
      <c r="CX42" s="111"/>
      <c r="CY42" s="111"/>
      <c r="CZ42" s="111"/>
      <c r="DA42" s="111"/>
      <c r="DB42" s="111"/>
      <c r="DC42" s="111"/>
      <c r="DD42" s="111"/>
      <c r="DE42" s="111"/>
      <c r="DF42" s="111"/>
      <c r="DG42" s="111"/>
      <c r="DH42" s="111"/>
      <c r="DI42" s="111"/>
      <c r="DJ42" s="111"/>
      <c r="DK42" s="111"/>
      <c r="DL42" s="111"/>
      <c r="DM42" s="111"/>
      <c r="DN42" s="111"/>
      <c r="DO42" s="111"/>
      <c r="DP42" s="111"/>
      <c r="DQ42" s="111"/>
      <c r="DR42" s="111"/>
      <c r="DS42" s="111"/>
      <c r="DT42" s="111"/>
      <c r="DU42" s="111"/>
      <c r="DV42" s="111"/>
      <c r="DW42" s="111"/>
      <c r="DX42" s="111"/>
      <c r="DY42" s="111"/>
      <c r="DZ42" s="111"/>
      <c r="EA42" s="111"/>
      <c r="EB42" s="111"/>
      <c r="EC42" s="111"/>
      <c r="ED42" s="111"/>
      <c r="EE42" s="111"/>
      <c r="EF42" s="111"/>
      <c r="EG42" s="111"/>
      <c r="EH42" s="111"/>
      <c r="EI42" s="111"/>
      <c r="EJ42" s="111"/>
      <c r="EK42" s="111"/>
      <c r="EL42" s="111"/>
      <c r="EM42" s="111"/>
      <c r="EN42" s="111"/>
      <c r="EO42" s="111"/>
      <c r="EP42" s="111"/>
      <c r="EQ42" s="111"/>
      <c r="ER42" s="111"/>
      <c r="ES42" s="111"/>
      <c r="ET42" s="111"/>
      <c r="EU42" s="111"/>
      <c r="EV42" s="111"/>
      <c r="EW42" s="111"/>
      <c r="EX42" s="111"/>
      <c r="EY42" s="111"/>
      <c r="EZ42" s="111"/>
      <c r="FA42" s="111"/>
      <c r="FB42" s="111"/>
      <c r="FC42" s="111"/>
      <c r="FD42" s="111"/>
      <c r="FE42" s="111"/>
      <c r="FF42" s="111"/>
      <c r="FG42" s="111"/>
      <c r="FH42" s="111"/>
      <c r="FI42" s="111"/>
      <c r="FJ42" s="111"/>
      <c r="FK42" s="111"/>
      <c r="FL42" s="111"/>
      <c r="FM42" s="111"/>
      <c r="FN42" s="111"/>
      <c r="FO42" s="111"/>
      <c r="FP42" s="111"/>
      <c r="FQ42" s="111"/>
      <c r="FR42" s="111"/>
      <c r="FS42" s="111"/>
      <c r="FT42" s="111"/>
      <c r="FU42" s="111"/>
      <c r="FV42" s="111"/>
      <c r="FW42" s="111"/>
      <c r="FX42" s="111"/>
      <c r="FY42" s="111"/>
      <c r="FZ42" s="111"/>
      <c r="GA42" s="111"/>
      <c r="GB42" s="111"/>
      <c r="GC42" s="111"/>
      <c r="GD42" s="111"/>
      <c r="GE42" s="111"/>
      <c r="GF42" s="111"/>
      <c r="GG42" s="111"/>
      <c r="GH42" s="111"/>
      <c r="GI42" s="111"/>
      <c r="GJ42" s="111"/>
      <c r="GK42" s="111"/>
      <c r="GL42" s="111"/>
      <c r="GM42" s="111"/>
      <c r="GN42" s="111"/>
      <c r="GO42" s="111"/>
      <c r="GP42" s="111"/>
      <c r="GQ42" s="111"/>
      <c r="GR42" s="111"/>
    </row>
    <row r="43" spans="1:200" s="109" customFormat="1" ht="32.4" customHeight="1">
      <c r="A43" s="105" t="s">
        <v>282</v>
      </c>
      <c r="B43" s="185" t="str">
        <f>'[1]Co cau to chuc BP'!C92</f>
        <v>Duy trì hoạt động tuân thủ, đáp ứng tiêu chuẩn, yêu cầu trong lĩnh vực giáo dục và luật liên quan</v>
      </c>
      <c r="C43" s="186"/>
      <c r="D43" s="186"/>
      <c r="E43" s="186"/>
      <c r="F43" s="186"/>
      <c r="G43" s="106"/>
      <c r="H43" s="106"/>
      <c r="I43" s="107"/>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c r="BY43" s="108"/>
      <c r="BZ43" s="108"/>
      <c r="CA43" s="108"/>
      <c r="CB43" s="108"/>
      <c r="CC43" s="108"/>
      <c r="CD43" s="108"/>
      <c r="CE43" s="108"/>
      <c r="CF43" s="108"/>
      <c r="CG43" s="108"/>
      <c r="CH43" s="108"/>
      <c r="CI43" s="108"/>
      <c r="CJ43" s="108"/>
      <c r="CK43" s="108"/>
      <c r="CL43" s="108"/>
      <c r="CM43" s="108"/>
      <c r="CN43" s="108"/>
      <c r="CO43" s="108"/>
      <c r="CP43" s="108"/>
      <c r="CQ43" s="108"/>
      <c r="CR43" s="108"/>
      <c r="CS43" s="108"/>
      <c r="CT43" s="108"/>
      <c r="CU43" s="108"/>
      <c r="CV43" s="108"/>
      <c r="CW43" s="108"/>
      <c r="CX43" s="108"/>
      <c r="CY43" s="108"/>
      <c r="CZ43" s="108"/>
      <c r="DA43" s="108"/>
      <c r="DB43" s="108"/>
      <c r="DC43" s="108"/>
      <c r="DD43" s="108"/>
      <c r="DE43" s="108"/>
      <c r="DF43" s="108"/>
      <c r="DG43" s="108"/>
      <c r="DH43" s="108"/>
      <c r="DI43" s="108"/>
      <c r="DJ43" s="108"/>
      <c r="DK43" s="108"/>
      <c r="DL43" s="108"/>
      <c r="DM43" s="108"/>
      <c r="DN43" s="108"/>
      <c r="DO43" s="108"/>
      <c r="DP43" s="108"/>
      <c r="DQ43" s="108"/>
      <c r="DR43" s="108"/>
      <c r="DS43" s="108"/>
      <c r="DT43" s="108"/>
      <c r="DU43" s="108"/>
      <c r="DV43" s="108"/>
      <c r="DW43" s="108"/>
      <c r="DX43" s="108"/>
      <c r="DY43" s="108"/>
      <c r="DZ43" s="108"/>
      <c r="EA43" s="108"/>
      <c r="EB43" s="108"/>
      <c r="EC43" s="108"/>
      <c r="ED43" s="108"/>
      <c r="EE43" s="108"/>
      <c r="EF43" s="108"/>
      <c r="EG43" s="108"/>
      <c r="EH43" s="108"/>
      <c r="EI43" s="108"/>
      <c r="EJ43" s="108"/>
      <c r="EK43" s="108"/>
      <c r="EL43" s="108"/>
      <c r="EM43" s="108"/>
      <c r="EN43" s="108"/>
      <c r="EO43" s="108"/>
      <c r="EP43" s="108"/>
      <c r="EQ43" s="108"/>
      <c r="ER43" s="108"/>
      <c r="ES43" s="108"/>
      <c r="ET43" s="108"/>
      <c r="EU43" s="108"/>
      <c r="EV43" s="108"/>
      <c r="EW43" s="108"/>
      <c r="EX43" s="108"/>
      <c r="EY43" s="108"/>
      <c r="EZ43" s="108"/>
      <c r="FA43" s="108"/>
      <c r="FB43" s="108"/>
      <c r="FC43" s="108"/>
      <c r="FD43" s="108"/>
      <c r="FE43" s="108"/>
      <c r="FF43" s="108"/>
      <c r="FG43" s="108"/>
      <c r="FH43" s="108"/>
      <c r="FI43" s="108"/>
      <c r="FJ43" s="108"/>
      <c r="FK43" s="108"/>
      <c r="FL43" s="108"/>
      <c r="FM43" s="108"/>
      <c r="FN43" s="108"/>
      <c r="FO43" s="108"/>
      <c r="FP43" s="108"/>
      <c r="FQ43" s="108"/>
      <c r="FR43" s="108"/>
      <c r="FS43" s="108"/>
      <c r="FT43" s="108"/>
      <c r="FU43" s="108"/>
      <c r="FV43" s="108"/>
      <c r="FW43" s="108"/>
      <c r="FX43" s="108"/>
      <c r="FY43" s="108"/>
      <c r="FZ43" s="108"/>
      <c r="GA43" s="108"/>
      <c r="GB43" s="108"/>
      <c r="GC43" s="108"/>
      <c r="GD43" s="108"/>
      <c r="GE43" s="108"/>
      <c r="GF43" s="108"/>
      <c r="GG43" s="108"/>
      <c r="GH43" s="108"/>
      <c r="GI43" s="108"/>
      <c r="GJ43" s="108"/>
      <c r="GK43" s="108"/>
      <c r="GL43" s="108"/>
      <c r="GM43" s="108"/>
      <c r="GN43" s="108"/>
      <c r="GO43" s="108"/>
      <c r="GP43" s="108"/>
      <c r="GQ43" s="108"/>
      <c r="GR43" s="108"/>
    </row>
    <row r="44" spans="1:200" s="109" customFormat="1" ht="16.2" customHeight="1">
      <c r="A44" s="116">
        <v>1</v>
      </c>
      <c r="B44" s="175" t="s">
        <v>283</v>
      </c>
      <c r="C44" s="176"/>
      <c r="D44" s="176"/>
      <c r="E44" s="176"/>
      <c r="F44" s="176"/>
      <c r="G44" s="183"/>
      <c r="H44" s="183"/>
      <c r="I44" s="184"/>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O44" s="108"/>
      <c r="BP44" s="108"/>
      <c r="BQ44" s="108"/>
      <c r="BR44" s="108"/>
      <c r="BS44" s="108"/>
      <c r="BT44" s="108"/>
      <c r="BU44" s="108"/>
      <c r="BV44" s="108"/>
      <c r="BW44" s="108"/>
      <c r="BX44" s="108"/>
      <c r="BY44" s="108"/>
      <c r="BZ44" s="108"/>
      <c r="CA44" s="108"/>
      <c r="CB44" s="108"/>
      <c r="CC44" s="108"/>
      <c r="CD44" s="108"/>
      <c r="CE44" s="108"/>
      <c r="CF44" s="108"/>
      <c r="CG44" s="108"/>
      <c r="CH44" s="108"/>
      <c r="CI44" s="108"/>
      <c r="CJ44" s="108"/>
      <c r="CK44" s="108"/>
      <c r="CL44" s="108"/>
      <c r="CM44" s="108"/>
      <c r="CN44" s="108"/>
      <c r="CO44" s="108"/>
      <c r="CP44" s="108"/>
      <c r="CQ44" s="108"/>
      <c r="CR44" s="108"/>
      <c r="CS44" s="108"/>
      <c r="CT44" s="108"/>
      <c r="CU44" s="108"/>
      <c r="CV44" s="108"/>
      <c r="CW44" s="108"/>
      <c r="CX44" s="108"/>
      <c r="CY44" s="108"/>
      <c r="CZ44" s="108"/>
      <c r="DA44" s="108"/>
      <c r="DB44" s="108"/>
      <c r="DC44" s="108"/>
      <c r="DD44" s="108"/>
      <c r="DE44" s="108"/>
      <c r="DF44" s="108"/>
      <c r="DG44" s="108"/>
      <c r="DH44" s="108"/>
      <c r="DI44" s="108"/>
      <c r="DJ44" s="108"/>
      <c r="DK44" s="108"/>
      <c r="DL44" s="108"/>
      <c r="DM44" s="108"/>
      <c r="DN44" s="108"/>
      <c r="DO44" s="108"/>
      <c r="DP44" s="108"/>
      <c r="DQ44" s="108"/>
      <c r="DR44" s="108"/>
      <c r="DS44" s="108"/>
      <c r="DT44" s="108"/>
      <c r="DU44" s="108"/>
      <c r="DV44" s="108"/>
      <c r="DW44" s="108"/>
      <c r="DX44" s="108"/>
      <c r="DY44" s="108"/>
      <c r="DZ44" s="108"/>
      <c r="EA44" s="108"/>
      <c r="EB44" s="108"/>
      <c r="EC44" s="108"/>
      <c r="ED44" s="108"/>
      <c r="EE44" s="108"/>
      <c r="EF44" s="108"/>
      <c r="EG44" s="108"/>
      <c r="EH44" s="108"/>
      <c r="EI44" s="108"/>
      <c r="EJ44" s="108"/>
      <c r="EK44" s="108"/>
      <c r="EL44" s="108"/>
      <c r="EM44" s="108"/>
      <c r="EN44" s="108"/>
      <c r="EO44" s="108"/>
      <c r="EP44" s="108"/>
      <c r="EQ44" s="108"/>
      <c r="ER44" s="108"/>
      <c r="ES44" s="108"/>
      <c r="ET44" s="108"/>
      <c r="EU44" s="108"/>
      <c r="EV44" s="108"/>
      <c r="EW44" s="108"/>
      <c r="EX44" s="108"/>
      <c r="EY44" s="108"/>
      <c r="EZ44" s="108"/>
      <c r="FA44" s="108"/>
      <c r="FB44" s="108"/>
      <c r="FC44" s="108"/>
      <c r="FD44" s="108"/>
      <c r="FE44" s="108"/>
      <c r="FF44" s="108"/>
      <c r="FG44" s="108"/>
      <c r="FH44" s="108"/>
      <c r="FI44" s="108"/>
      <c r="FJ44" s="108"/>
      <c r="FK44" s="108"/>
      <c r="FL44" s="108"/>
      <c r="FM44" s="108"/>
      <c r="FN44" s="108"/>
      <c r="FO44" s="108"/>
      <c r="FP44" s="108"/>
      <c r="FQ44" s="108"/>
      <c r="FR44" s="108"/>
      <c r="FS44" s="108"/>
      <c r="FT44" s="108"/>
      <c r="FU44" s="108"/>
      <c r="FV44" s="108"/>
      <c r="FW44" s="108"/>
      <c r="FX44" s="108"/>
      <c r="FY44" s="108"/>
      <c r="FZ44" s="108"/>
      <c r="GA44" s="108"/>
      <c r="GB44" s="108"/>
      <c r="GC44" s="108"/>
      <c r="GD44" s="108"/>
      <c r="GE44" s="108"/>
      <c r="GF44" s="108"/>
      <c r="GG44" s="108"/>
      <c r="GH44" s="108"/>
      <c r="GI44" s="108"/>
      <c r="GJ44" s="108"/>
      <c r="GK44" s="108"/>
      <c r="GL44" s="108"/>
      <c r="GM44" s="108"/>
      <c r="GN44" s="108"/>
      <c r="GO44" s="108"/>
      <c r="GP44" s="108"/>
      <c r="GQ44" s="108"/>
      <c r="GR44" s="108"/>
    </row>
    <row r="45" spans="1:200" s="109" customFormat="1" ht="17.399999999999999" customHeight="1">
      <c r="A45" s="116">
        <v>2</v>
      </c>
      <c r="B45" s="175" t="s">
        <v>284</v>
      </c>
      <c r="C45" s="176"/>
      <c r="D45" s="176"/>
      <c r="E45" s="176"/>
      <c r="F45" s="176"/>
      <c r="G45" s="183" t="s">
        <v>285</v>
      </c>
      <c r="H45" s="183"/>
      <c r="I45" s="184"/>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c r="BU45" s="108"/>
      <c r="BV45" s="108"/>
      <c r="BW45" s="108"/>
      <c r="BX45" s="108"/>
      <c r="BY45" s="108"/>
      <c r="BZ45" s="108"/>
      <c r="CA45" s="108"/>
      <c r="CB45" s="108"/>
      <c r="CC45" s="108"/>
      <c r="CD45" s="108"/>
      <c r="CE45" s="108"/>
      <c r="CF45" s="108"/>
      <c r="CG45" s="108"/>
      <c r="CH45" s="108"/>
      <c r="CI45" s="108"/>
      <c r="CJ45" s="108"/>
      <c r="CK45" s="108"/>
      <c r="CL45" s="108"/>
      <c r="CM45" s="108"/>
      <c r="CN45" s="108"/>
      <c r="CO45" s="108"/>
      <c r="CP45" s="108"/>
      <c r="CQ45" s="108"/>
      <c r="CR45" s="108"/>
      <c r="CS45" s="108"/>
      <c r="CT45" s="108"/>
      <c r="CU45" s="108"/>
      <c r="CV45" s="108"/>
      <c r="CW45" s="108"/>
      <c r="CX45" s="108"/>
      <c r="CY45" s="108"/>
      <c r="CZ45" s="108"/>
      <c r="DA45" s="108"/>
      <c r="DB45" s="108"/>
      <c r="DC45" s="108"/>
      <c r="DD45" s="108"/>
      <c r="DE45" s="108"/>
      <c r="DF45" s="108"/>
      <c r="DG45" s="108"/>
      <c r="DH45" s="108"/>
      <c r="DI45" s="108"/>
      <c r="DJ45" s="108"/>
      <c r="DK45" s="108"/>
      <c r="DL45" s="108"/>
      <c r="DM45" s="108"/>
      <c r="DN45" s="108"/>
      <c r="DO45" s="108"/>
      <c r="DP45" s="108"/>
      <c r="DQ45" s="108"/>
      <c r="DR45" s="108"/>
      <c r="DS45" s="108"/>
      <c r="DT45" s="108"/>
      <c r="DU45" s="108"/>
      <c r="DV45" s="108"/>
      <c r="DW45" s="108"/>
      <c r="DX45" s="108"/>
      <c r="DY45" s="108"/>
      <c r="DZ45" s="108"/>
      <c r="EA45" s="108"/>
      <c r="EB45" s="108"/>
      <c r="EC45" s="108"/>
      <c r="ED45" s="108"/>
      <c r="EE45" s="108"/>
      <c r="EF45" s="108"/>
      <c r="EG45" s="108"/>
      <c r="EH45" s="108"/>
      <c r="EI45" s="108"/>
      <c r="EJ45" s="108"/>
      <c r="EK45" s="108"/>
      <c r="EL45" s="108"/>
      <c r="EM45" s="108"/>
      <c r="EN45" s="108"/>
      <c r="EO45" s="108"/>
      <c r="EP45" s="108"/>
      <c r="EQ45" s="108"/>
      <c r="ER45" s="108"/>
      <c r="ES45" s="108"/>
      <c r="ET45" s="108"/>
      <c r="EU45" s="108"/>
      <c r="EV45" s="108"/>
      <c r="EW45" s="108"/>
      <c r="EX45" s="108"/>
      <c r="EY45" s="108"/>
      <c r="EZ45" s="108"/>
      <c r="FA45" s="108"/>
      <c r="FB45" s="108"/>
      <c r="FC45" s="108"/>
      <c r="FD45" s="108"/>
      <c r="FE45" s="108"/>
      <c r="FF45" s="108"/>
      <c r="FG45" s="108"/>
      <c r="FH45" s="108"/>
      <c r="FI45" s="108"/>
      <c r="FJ45" s="108"/>
      <c r="FK45" s="108"/>
      <c r="FL45" s="108"/>
      <c r="FM45" s="108"/>
      <c r="FN45" s="108"/>
      <c r="FO45" s="108"/>
      <c r="FP45" s="108"/>
      <c r="FQ45" s="108"/>
      <c r="FR45" s="108"/>
      <c r="FS45" s="108"/>
      <c r="FT45" s="108"/>
      <c r="FU45" s="108"/>
      <c r="FV45" s="108"/>
      <c r="FW45" s="108"/>
      <c r="FX45" s="108"/>
      <c r="FY45" s="108"/>
      <c r="FZ45" s="108"/>
      <c r="GA45" s="108"/>
      <c r="GB45" s="108"/>
      <c r="GC45" s="108"/>
      <c r="GD45" s="108"/>
      <c r="GE45" s="108"/>
      <c r="GF45" s="108"/>
      <c r="GG45" s="108"/>
      <c r="GH45" s="108"/>
      <c r="GI45" s="108"/>
      <c r="GJ45" s="108"/>
      <c r="GK45" s="108"/>
      <c r="GL45" s="108"/>
      <c r="GM45" s="108"/>
      <c r="GN45" s="108"/>
      <c r="GO45" s="108"/>
      <c r="GP45" s="108"/>
      <c r="GQ45" s="108"/>
      <c r="GR45" s="108"/>
    </row>
    <row r="46" spans="1:200" s="109" customFormat="1" ht="45.6" customHeight="1">
      <c r="A46" s="116">
        <v>3</v>
      </c>
      <c r="B46" s="175" t="s">
        <v>286</v>
      </c>
      <c r="C46" s="176"/>
      <c r="D46" s="176"/>
      <c r="E46" s="176"/>
      <c r="F46" s="176"/>
      <c r="G46" s="183" t="s">
        <v>287</v>
      </c>
      <c r="H46" s="183"/>
      <c r="I46" s="184"/>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8"/>
      <c r="BU46" s="108"/>
      <c r="BV46" s="108"/>
      <c r="BW46" s="108"/>
      <c r="BX46" s="108"/>
      <c r="BY46" s="108"/>
      <c r="BZ46" s="108"/>
      <c r="CA46" s="108"/>
      <c r="CB46" s="108"/>
      <c r="CC46" s="108"/>
      <c r="CD46" s="108"/>
      <c r="CE46" s="108"/>
      <c r="CF46" s="108"/>
      <c r="CG46" s="108"/>
      <c r="CH46" s="108"/>
      <c r="CI46" s="108"/>
      <c r="CJ46" s="108"/>
      <c r="CK46" s="108"/>
      <c r="CL46" s="108"/>
      <c r="CM46" s="108"/>
      <c r="CN46" s="108"/>
      <c r="CO46" s="108"/>
      <c r="CP46" s="108"/>
      <c r="CQ46" s="108"/>
      <c r="CR46" s="108"/>
      <c r="CS46" s="108"/>
      <c r="CT46" s="108"/>
      <c r="CU46" s="108"/>
      <c r="CV46" s="108"/>
      <c r="CW46" s="108"/>
      <c r="CX46" s="108"/>
      <c r="CY46" s="108"/>
      <c r="CZ46" s="108"/>
      <c r="DA46" s="108"/>
      <c r="DB46" s="108"/>
      <c r="DC46" s="108"/>
      <c r="DD46" s="108"/>
      <c r="DE46" s="108"/>
      <c r="DF46" s="108"/>
      <c r="DG46" s="108"/>
      <c r="DH46" s="108"/>
      <c r="DI46" s="108"/>
      <c r="DJ46" s="108"/>
      <c r="DK46" s="108"/>
      <c r="DL46" s="108"/>
      <c r="DM46" s="108"/>
      <c r="DN46" s="108"/>
      <c r="DO46" s="108"/>
      <c r="DP46" s="108"/>
      <c r="DQ46" s="108"/>
      <c r="DR46" s="108"/>
      <c r="DS46" s="108"/>
      <c r="DT46" s="108"/>
      <c r="DU46" s="108"/>
      <c r="DV46" s="108"/>
      <c r="DW46" s="108"/>
      <c r="DX46" s="108"/>
      <c r="DY46" s="108"/>
      <c r="DZ46" s="108"/>
      <c r="EA46" s="108"/>
      <c r="EB46" s="108"/>
      <c r="EC46" s="108"/>
      <c r="ED46" s="108"/>
      <c r="EE46" s="108"/>
      <c r="EF46" s="108"/>
      <c r="EG46" s="108"/>
      <c r="EH46" s="108"/>
      <c r="EI46" s="108"/>
      <c r="EJ46" s="108"/>
      <c r="EK46" s="108"/>
      <c r="EL46" s="108"/>
      <c r="EM46" s="108"/>
      <c r="EN46" s="108"/>
      <c r="EO46" s="108"/>
      <c r="EP46" s="108"/>
      <c r="EQ46" s="108"/>
      <c r="ER46" s="108"/>
      <c r="ES46" s="108"/>
      <c r="ET46" s="108"/>
      <c r="EU46" s="108"/>
      <c r="EV46" s="108"/>
      <c r="EW46" s="108"/>
      <c r="EX46" s="108"/>
      <c r="EY46" s="108"/>
      <c r="EZ46" s="108"/>
      <c r="FA46" s="108"/>
      <c r="FB46" s="108"/>
      <c r="FC46" s="108"/>
      <c r="FD46" s="108"/>
      <c r="FE46" s="108"/>
      <c r="FF46" s="108"/>
      <c r="FG46" s="108"/>
      <c r="FH46" s="108"/>
      <c r="FI46" s="108"/>
      <c r="FJ46" s="108"/>
      <c r="FK46" s="108"/>
      <c r="FL46" s="108"/>
      <c r="FM46" s="108"/>
      <c r="FN46" s="108"/>
      <c r="FO46" s="108"/>
      <c r="FP46" s="108"/>
      <c r="FQ46" s="108"/>
      <c r="FR46" s="108"/>
      <c r="FS46" s="108"/>
      <c r="FT46" s="108"/>
      <c r="FU46" s="108"/>
      <c r="FV46" s="108"/>
      <c r="FW46" s="108"/>
      <c r="FX46" s="108"/>
      <c r="FY46" s="108"/>
      <c r="FZ46" s="108"/>
      <c r="GA46" s="108"/>
      <c r="GB46" s="108"/>
      <c r="GC46" s="108"/>
      <c r="GD46" s="108"/>
      <c r="GE46" s="108"/>
      <c r="GF46" s="108"/>
      <c r="GG46" s="108"/>
      <c r="GH46" s="108"/>
      <c r="GI46" s="108"/>
      <c r="GJ46" s="108"/>
      <c r="GK46" s="108"/>
      <c r="GL46" s="108"/>
      <c r="GM46" s="108"/>
      <c r="GN46" s="108"/>
      <c r="GO46" s="108"/>
      <c r="GP46" s="108"/>
      <c r="GQ46" s="108"/>
      <c r="GR46" s="108"/>
    </row>
    <row r="47" spans="1:200" s="109" customFormat="1" ht="28.8" customHeight="1">
      <c r="A47" s="116">
        <v>4</v>
      </c>
      <c r="B47" s="175" t="s">
        <v>288</v>
      </c>
      <c r="C47" s="176"/>
      <c r="D47" s="176"/>
      <c r="E47" s="176"/>
      <c r="F47" s="176"/>
      <c r="G47" s="183"/>
      <c r="H47" s="183"/>
      <c r="I47" s="184"/>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8"/>
      <c r="CF47" s="108"/>
      <c r="CG47" s="108"/>
      <c r="CH47" s="108"/>
      <c r="CI47" s="108"/>
      <c r="CJ47" s="108"/>
      <c r="CK47" s="108"/>
      <c r="CL47" s="108"/>
      <c r="CM47" s="108"/>
      <c r="CN47" s="108"/>
      <c r="CO47" s="108"/>
      <c r="CP47" s="108"/>
      <c r="CQ47" s="108"/>
      <c r="CR47" s="108"/>
      <c r="CS47" s="108"/>
      <c r="CT47" s="108"/>
      <c r="CU47" s="108"/>
      <c r="CV47" s="108"/>
      <c r="CW47" s="108"/>
      <c r="CX47" s="108"/>
      <c r="CY47" s="108"/>
      <c r="CZ47" s="108"/>
      <c r="DA47" s="108"/>
      <c r="DB47" s="108"/>
      <c r="DC47" s="108"/>
      <c r="DD47" s="108"/>
      <c r="DE47" s="108"/>
      <c r="DF47" s="108"/>
      <c r="DG47" s="108"/>
      <c r="DH47" s="108"/>
      <c r="DI47" s="108"/>
      <c r="DJ47" s="108"/>
      <c r="DK47" s="108"/>
      <c r="DL47" s="108"/>
      <c r="DM47" s="108"/>
      <c r="DN47" s="108"/>
      <c r="DO47" s="108"/>
      <c r="DP47" s="108"/>
      <c r="DQ47" s="108"/>
      <c r="DR47" s="108"/>
      <c r="DS47" s="108"/>
      <c r="DT47" s="108"/>
      <c r="DU47" s="108"/>
      <c r="DV47" s="108"/>
      <c r="DW47" s="108"/>
      <c r="DX47" s="108"/>
      <c r="DY47" s="108"/>
      <c r="DZ47" s="108"/>
      <c r="EA47" s="108"/>
      <c r="EB47" s="108"/>
      <c r="EC47" s="108"/>
      <c r="ED47" s="108"/>
      <c r="EE47" s="108"/>
      <c r="EF47" s="108"/>
      <c r="EG47" s="108"/>
      <c r="EH47" s="108"/>
      <c r="EI47" s="108"/>
      <c r="EJ47" s="108"/>
      <c r="EK47" s="108"/>
      <c r="EL47" s="108"/>
      <c r="EM47" s="108"/>
      <c r="EN47" s="108"/>
      <c r="EO47" s="108"/>
      <c r="EP47" s="108"/>
      <c r="EQ47" s="108"/>
      <c r="ER47" s="108"/>
      <c r="ES47" s="108"/>
      <c r="ET47" s="108"/>
      <c r="EU47" s="108"/>
      <c r="EV47" s="108"/>
      <c r="EW47" s="108"/>
      <c r="EX47" s="108"/>
      <c r="EY47" s="108"/>
      <c r="EZ47" s="108"/>
      <c r="FA47" s="108"/>
      <c r="FB47" s="108"/>
      <c r="FC47" s="108"/>
      <c r="FD47" s="108"/>
      <c r="FE47" s="108"/>
      <c r="FF47" s="108"/>
      <c r="FG47" s="108"/>
      <c r="FH47" s="108"/>
      <c r="FI47" s="108"/>
      <c r="FJ47" s="108"/>
      <c r="FK47" s="108"/>
      <c r="FL47" s="108"/>
      <c r="FM47" s="108"/>
      <c r="FN47" s="108"/>
      <c r="FO47" s="108"/>
      <c r="FP47" s="108"/>
      <c r="FQ47" s="108"/>
      <c r="FR47" s="108"/>
      <c r="FS47" s="108"/>
      <c r="FT47" s="108"/>
      <c r="FU47" s="108"/>
      <c r="FV47" s="108"/>
      <c r="FW47" s="108"/>
      <c r="FX47" s="108"/>
      <c r="FY47" s="108"/>
      <c r="FZ47" s="108"/>
      <c r="GA47" s="108"/>
      <c r="GB47" s="108"/>
      <c r="GC47" s="108"/>
      <c r="GD47" s="108"/>
      <c r="GE47" s="108"/>
      <c r="GF47" s="108"/>
      <c r="GG47" s="108"/>
      <c r="GH47" s="108"/>
      <c r="GI47" s="108"/>
      <c r="GJ47" s="108"/>
      <c r="GK47" s="108"/>
      <c r="GL47" s="108"/>
      <c r="GM47" s="108"/>
      <c r="GN47" s="108"/>
      <c r="GO47" s="108"/>
      <c r="GP47" s="108"/>
      <c r="GQ47" s="108"/>
      <c r="GR47" s="108"/>
    </row>
    <row r="48" spans="1:200" s="109" customFormat="1" ht="34.5" customHeight="1">
      <c r="A48" s="105" t="s">
        <v>289</v>
      </c>
      <c r="B48" s="185" t="s">
        <v>290</v>
      </c>
      <c r="C48" s="186"/>
      <c r="D48" s="186"/>
      <c r="E48" s="186"/>
      <c r="F48" s="186"/>
      <c r="G48" s="106"/>
      <c r="H48" s="106"/>
      <c r="I48" s="107"/>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08"/>
      <c r="BV48" s="108"/>
      <c r="BW48" s="108"/>
      <c r="BX48" s="108"/>
      <c r="BY48" s="108"/>
      <c r="BZ48" s="108"/>
      <c r="CA48" s="108"/>
      <c r="CB48" s="108"/>
      <c r="CC48" s="108"/>
      <c r="CD48" s="108"/>
      <c r="CE48" s="108"/>
      <c r="CF48" s="108"/>
      <c r="CG48" s="108"/>
      <c r="CH48" s="108"/>
      <c r="CI48" s="108"/>
      <c r="CJ48" s="108"/>
      <c r="CK48" s="108"/>
      <c r="CL48" s="108"/>
      <c r="CM48" s="108"/>
      <c r="CN48" s="108"/>
      <c r="CO48" s="108"/>
      <c r="CP48" s="108"/>
      <c r="CQ48" s="108"/>
      <c r="CR48" s="108"/>
      <c r="CS48" s="108"/>
      <c r="CT48" s="108"/>
      <c r="CU48" s="108"/>
      <c r="CV48" s="108"/>
      <c r="CW48" s="108"/>
      <c r="CX48" s="108"/>
      <c r="CY48" s="108"/>
      <c r="CZ48" s="108"/>
      <c r="DA48" s="108"/>
      <c r="DB48" s="108"/>
      <c r="DC48" s="108"/>
      <c r="DD48" s="108"/>
      <c r="DE48" s="108"/>
      <c r="DF48" s="108"/>
      <c r="DG48" s="108"/>
      <c r="DH48" s="108"/>
      <c r="DI48" s="108"/>
      <c r="DJ48" s="108"/>
      <c r="DK48" s="108"/>
      <c r="DL48" s="108"/>
      <c r="DM48" s="108"/>
      <c r="DN48" s="108"/>
      <c r="DO48" s="108"/>
      <c r="DP48" s="108"/>
      <c r="DQ48" s="108"/>
      <c r="DR48" s="108"/>
      <c r="DS48" s="108"/>
      <c r="DT48" s="108"/>
      <c r="DU48" s="108"/>
      <c r="DV48" s="108"/>
      <c r="DW48" s="108"/>
      <c r="DX48" s="108"/>
      <c r="DY48" s="108"/>
      <c r="DZ48" s="108"/>
      <c r="EA48" s="108"/>
      <c r="EB48" s="108"/>
      <c r="EC48" s="108"/>
      <c r="ED48" s="108"/>
      <c r="EE48" s="108"/>
      <c r="EF48" s="108"/>
      <c r="EG48" s="108"/>
      <c r="EH48" s="108"/>
      <c r="EI48" s="108"/>
      <c r="EJ48" s="108"/>
      <c r="EK48" s="108"/>
      <c r="EL48" s="108"/>
      <c r="EM48" s="108"/>
      <c r="EN48" s="108"/>
      <c r="EO48" s="108"/>
      <c r="EP48" s="108"/>
      <c r="EQ48" s="108"/>
      <c r="ER48" s="108"/>
      <c r="ES48" s="108"/>
      <c r="ET48" s="108"/>
      <c r="EU48" s="108"/>
      <c r="EV48" s="108"/>
      <c r="EW48" s="108"/>
      <c r="EX48" s="108"/>
      <c r="EY48" s="108"/>
      <c r="EZ48" s="108"/>
      <c r="FA48" s="108"/>
      <c r="FB48" s="108"/>
      <c r="FC48" s="108"/>
      <c r="FD48" s="108"/>
      <c r="FE48" s="108"/>
      <c r="FF48" s="108"/>
      <c r="FG48" s="108"/>
      <c r="FH48" s="108"/>
      <c r="FI48" s="108"/>
      <c r="FJ48" s="108"/>
      <c r="FK48" s="108"/>
      <c r="FL48" s="108"/>
      <c r="FM48" s="108"/>
      <c r="FN48" s="108"/>
      <c r="FO48" s="108"/>
      <c r="FP48" s="108"/>
      <c r="FQ48" s="108"/>
      <c r="FR48" s="108"/>
      <c r="FS48" s="108"/>
      <c r="FT48" s="108"/>
      <c r="FU48" s="108"/>
      <c r="FV48" s="108"/>
      <c r="FW48" s="108"/>
      <c r="FX48" s="108"/>
      <c r="FY48" s="108"/>
      <c r="FZ48" s="108"/>
      <c r="GA48" s="108"/>
      <c r="GB48" s="108"/>
      <c r="GC48" s="108"/>
      <c r="GD48" s="108"/>
      <c r="GE48" s="108"/>
      <c r="GF48" s="108"/>
      <c r="GG48" s="108"/>
      <c r="GH48" s="108"/>
      <c r="GI48" s="108"/>
      <c r="GJ48" s="108"/>
      <c r="GK48" s="108"/>
      <c r="GL48" s="108"/>
      <c r="GM48" s="108"/>
      <c r="GN48" s="108"/>
      <c r="GO48" s="108"/>
      <c r="GP48" s="108"/>
      <c r="GQ48" s="108"/>
      <c r="GR48" s="108"/>
    </row>
    <row r="49" spans="1:200" s="109" customFormat="1" ht="28.8" customHeight="1">
      <c r="A49" s="116">
        <v>1</v>
      </c>
      <c r="B49" s="187" t="s">
        <v>291</v>
      </c>
      <c r="C49" s="187"/>
      <c r="D49" s="187"/>
      <c r="E49" s="187"/>
      <c r="F49" s="187"/>
      <c r="G49" s="188" t="s">
        <v>292</v>
      </c>
      <c r="H49" s="188"/>
      <c r="I49" s="189"/>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c r="BY49" s="108"/>
      <c r="BZ49" s="108"/>
      <c r="CA49" s="108"/>
      <c r="CB49" s="108"/>
      <c r="CC49" s="108"/>
      <c r="CD49" s="108"/>
      <c r="CE49" s="108"/>
      <c r="CF49" s="108"/>
      <c r="CG49" s="108"/>
      <c r="CH49" s="108"/>
      <c r="CI49" s="108"/>
      <c r="CJ49" s="108"/>
      <c r="CK49" s="108"/>
      <c r="CL49" s="108"/>
      <c r="CM49" s="108"/>
      <c r="CN49" s="108"/>
      <c r="CO49" s="108"/>
      <c r="CP49" s="108"/>
      <c r="CQ49" s="108"/>
      <c r="CR49" s="108"/>
      <c r="CS49" s="108"/>
      <c r="CT49" s="108"/>
      <c r="CU49" s="108"/>
      <c r="CV49" s="108"/>
      <c r="CW49" s="108"/>
      <c r="CX49" s="108"/>
      <c r="CY49" s="108"/>
      <c r="CZ49" s="108"/>
      <c r="DA49" s="108"/>
      <c r="DB49" s="108"/>
      <c r="DC49" s="108"/>
      <c r="DD49" s="108"/>
      <c r="DE49" s="108"/>
      <c r="DF49" s="108"/>
      <c r="DG49" s="108"/>
      <c r="DH49" s="108"/>
      <c r="DI49" s="108"/>
      <c r="DJ49" s="108"/>
      <c r="DK49" s="108"/>
      <c r="DL49" s="108"/>
      <c r="DM49" s="108"/>
      <c r="DN49" s="108"/>
      <c r="DO49" s="108"/>
      <c r="DP49" s="108"/>
      <c r="DQ49" s="108"/>
      <c r="DR49" s="108"/>
      <c r="DS49" s="108"/>
      <c r="DT49" s="108"/>
      <c r="DU49" s="108"/>
      <c r="DV49" s="108"/>
      <c r="DW49" s="108"/>
      <c r="DX49" s="108"/>
      <c r="DY49" s="108"/>
      <c r="DZ49" s="108"/>
      <c r="EA49" s="108"/>
      <c r="EB49" s="108"/>
      <c r="EC49" s="108"/>
      <c r="ED49" s="108"/>
      <c r="EE49" s="108"/>
      <c r="EF49" s="108"/>
      <c r="EG49" s="108"/>
      <c r="EH49" s="108"/>
      <c r="EI49" s="108"/>
      <c r="EJ49" s="108"/>
      <c r="EK49" s="108"/>
      <c r="EL49" s="108"/>
      <c r="EM49" s="108"/>
      <c r="EN49" s="108"/>
      <c r="EO49" s="108"/>
      <c r="EP49" s="108"/>
      <c r="EQ49" s="108"/>
      <c r="ER49" s="108"/>
      <c r="ES49" s="108"/>
      <c r="ET49" s="108"/>
      <c r="EU49" s="108"/>
      <c r="EV49" s="108"/>
      <c r="EW49" s="108"/>
      <c r="EX49" s="108"/>
      <c r="EY49" s="108"/>
      <c r="EZ49" s="108"/>
      <c r="FA49" s="108"/>
      <c r="FB49" s="108"/>
      <c r="FC49" s="108"/>
      <c r="FD49" s="108"/>
      <c r="FE49" s="108"/>
      <c r="FF49" s="108"/>
      <c r="FG49" s="108"/>
      <c r="FH49" s="108"/>
      <c r="FI49" s="108"/>
      <c r="FJ49" s="108"/>
      <c r="FK49" s="108"/>
      <c r="FL49" s="108"/>
      <c r="FM49" s="108"/>
      <c r="FN49" s="108"/>
      <c r="FO49" s="108"/>
      <c r="FP49" s="108"/>
      <c r="FQ49" s="108"/>
      <c r="FR49" s="108"/>
      <c r="FS49" s="108"/>
      <c r="FT49" s="108"/>
      <c r="FU49" s="108"/>
      <c r="FV49" s="108"/>
      <c r="FW49" s="108"/>
      <c r="FX49" s="108"/>
      <c r="FY49" s="108"/>
      <c r="FZ49" s="108"/>
      <c r="GA49" s="108"/>
      <c r="GB49" s="108"/>
      <c r="GC49" s="108"/>
      <c r="GD49" s="108"/>
      <c r="GE49" s="108"/>
      <c r="GF49" s="108"/>
      <c r="GG49" s="108"/>
      <c r="GH49" s="108"/>
      <c r="GI49" s="108"/>
      <c r="GJ49" s="108"/>
      <c r="GK49" s="108"/>
      <c r="GL49" s="108"/>
      <c r="GM49" s="108"/>
      <c r="GN49" s="108"/>
      <c r="GO49" s="108"/>
      <c r="GP49" s="108"/>
      <c r="GQ49" s="108"/>
      <c r="GR49" s="108"/>
    </row>
    <row r="50" spans="1:200" s="109" customFormat="1" ht="43.8" customHeight="1">
      <c r="A50" s="116">
        <v>2</v>
      </c>
      <c r="B50" s="175" t="s">
        <v>293</v>
      </c>
      <c r="C50" s="176"/>
      <c r="D50" s="176"/>
      <c r="E50" s="176"/>
      <c r="F50" s="176"/>
      <c r="G50" s="183"/>
      <c r="H50" s="183"/>
      <c r="I50" s="184"/>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8"/>
      <c r="CF50" s="108"/>
      <c r="CG50" s="108"/>
      <c r="CH50" s="108"/>
      <c r="CI50" s="108"/>
      <c r="CJ50" s="108"/>
      <c r="CK50" s="108"/>
      <c r="CL50" s="108"/>
      <c r="CM50" s="108"/>
      <c r="CN50" s="108"/>
      <c r="CO50" s="108"/>
      <c r="CP50" s="108"/>
      <c r="CQ50" s="108"/>
      <c r="CR50" s="108"/>
      <c r="CS50" s="108"/>
      <c r="CT50" s="108"/>
      <c r="CU50" s="108"/>
      <c r="CV50" s="108"/>
      <c r="CW50" s="108"/>
      <c r="CX50" s="108"/>
      <c r="CY50" s="108"/>
      <c r="CZ50" s="108"/>
      <c r="DA50" s="108"/>
      <c r="DB50" s="108"/>
      <c r="DC50" s="108"/>
      <c r="DD50" s="108"/>
      <c r="DE50" s="108"/>
      <c r="DF50" s="108"/>
      <c r="DG50" s="108"/>
      <c r="DH50" s="108"/>
      <c r="DI50" s="108"/>
      <c r="DJ50" s="108"/>
      <c r="DK50" s="108"/>
      <c r="DL50" s="108"/>
      <c r="DM50" s="108"/>
      <c r="DN50" s="108"/>
      <c r="DO50" s="108"/>
      <c r="DP50" s="108"/>
      <c r="DQ50" s="108"/>
      <c r="DR50" s="108"/>
      <c r="DS50" s="108"/>
      <c r="DT50" s="108"/>
      <c r="DU50" s="108"/>
      <c r="DV50" s="108"/>
      <c r="DW50" s="108"/>
      <c r="DX50" s="108"/>
      <c r="DY50" s="108"/>
      <c r="DZ50" s="108"/>
      <c r="EA50" s="108"/>
      <c r="EB50" s="108"/>
      <c r="EC50" s="108"/>
      <c r="ED50" s="108"/>
      <c r="EE50" s="108"/>
      <c r="EF50" s="108"/>
      <c r="EG50" s="108"/>
      <c r="EH50" s="108"/>
      <c r="EI50" s="108"/>
      <c r="EJ50" s="108"/>
      <c r="EK50" s="108"/>
      <c r="EL50" s="108"/>
      <c r="EM50" s="108"/>
      <c r="EN50" s="108"/>
      <c r="EO50" s="108"/>
      <c r="EP50" s="108"/>
      <c r="EQ50" s="108"/>
      <c r="ER50" s="108"/>
      <c r="ES50" s="108"/>
      <c r="ET50" s="108"/>
      <c r="EU50" s="108"/>
      <c r="EV50" s="108"/>
      <c r="EW50" s="108"/>
      <c r="EX50" s="108"/>
      <c r="EY50" s="108"/>
      <c r="EZ50" s="108"/>
      <c r="FA50" s="108"/>
      <c r="FB50" s="108"/>
      <c r="FC50" s="108"/>
      <c r="FD50" s="108"/>
      <c r="FE50" s="108"/>
      <c r="FF50" s="108"/>
      <c r="FG50" s="108"/>
      <c r="FH50" s="108"/>
      <c r="FI50" s="108"/>
      <c r="FJ50" s="108"/>
      <c r="FK50" s="108"/>
      <c r="FL50" s="108"/>
      <c r="FM50" s="108"/>
      <c r="FN50" s="108"/>
      <c r="FO50" s="108"/>
      <c r="FP50" s="108"/>
      <c r="FQ50" s="108"/>
      <c r="FR50" s="108"/>
      <c r="FS50" s="108"/>
      <c r="FT50" s="108"/>
      <c r="FU50" s="108"/>
      <c r="FV50" s="108"/>
      <c r="FW50" s="108"/>
      <c r="FX50" s="108"/>
      <c r="FY50" s="108"/>
      <c r="FZ50" s="108"/>
      <c r="GA50" s="108"/>
      <c r="GB50" s="108"/>
      <c r="GC50" s="108"/>
      <c r="GD50" s="108"/>
      <c r="GE50" s="108"/>
      <c r="GF50" s="108"/>
      <c r="GG50" s="108"/>
      <c r="GH50" s="108"/>
      <c r="GI50" s="108"/>
      <c r="GJ50" s="108"/>
      <c r="GK50" s="108"/>
      <c r="GL50" s="108"/>
      <c r="GM50" s="108"/>
      <c r="GN50" s="108"/>
      <c r="GO50" s="108"/>
      <c r="GP50" s="108"/>
      <c r="GQ50" s="108"/>
      <c r="GR50" s="108"/>
    </row>
    <row r="51" spans="1:200" s="109" customFormat="1" ht="15.75" customHeight="1">
      <c r="A51" s="105" t="s">
        <v>294</v>
      </c>
      <c r="B51" s="173" t="s">
        <v>295</v>
      </c>
      <c r="C51" s="174"/>
      <c r="D51" s="174"/>
      <c r="E51" s="174"/>
      <c r="F51" s="174"/>
      <c r="G51" s="106"/>
      <c r="H51" s="106"/>
      <c r="I51" s="107"/>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08"/>
      <c r="BV51" s="108"/>
      <c r="BW51" s="108"/>
      <c r="BX51" s="108"/>
      <c r="BY51" s="108"/>
      <c r="BZ51" s="108"/>
      <c r="CA51" s="108"/>
      <c r="CB51" s="108"/>
      <c r="CC51" s="108"/>
      <c r="CD51" s="108"/>
      <c r="CE51" s="108"/>
      <c r="CF51" s="108"/>
      <c r="CG51" s="108"/>
      <c r="CH51" s="108"/>
      <c r="CI51" s="108"/>
      <c r="CJ51" s="108"/>
      <c r="CK51" s="108"/>
      <c r="CL51" s="108"/>
      <c r="CM51" s="108"/>
      <c r="CN51" s="108"/>
      <c r="CO51" s="108"/>
      <c r="CP51" s="108"/>
      <c r="CQ51" s="108"/>
      <c r="CR51" s="108"/>
      <c r="CS51" s="108"/>
      <c r="CT51" s="108"/>
      <c r="CU51" s="108"/>
      <c r="CV51" s="108"/>
      <c r="CW51" s="108"/>
      <c r="CX51" s="108"/>
      <c r="CY51" s="108"/>
      <c r="CZ51" s="108"/>
      <c r="DA51" s="108"/>
      <c r="DB51" s="108"/>
      <c r="DC51" s="108"/>
      <c r="DD51" s="108"/>
      <c r="DE51" s="108"/>
      <c r="DF51" s="108"/>
      <c r="DG51" s="108"/>
      <c r="DH51" s="108"/>
      <c r="DI51" s="108"/>
      <c r="DJ51" s="108"/>
      <c r="DK51" s="108"/>
      <c r="DL51" s="108"/>
      <c r="DM51" s="108"/>
      <c r="DN51" s="108"/>
      <c r="DO51" s="108"/>
      <c r="DP51" s="108"/>
      <c r="DQ51" s="108"/>
      <c r="DR51" s="108"/>
      <c r="DS51" s="108"/>
      <c r="DT51" s="108"/>
      <c r="DU51" s="108"/>
      <c r="DV51" s="108"/>
      <c r="DW51" s="108"/>
      <c r="DX51" s="108"/>
      <c r="DY51" s="108"/>
      <c r="DZ51" s="108"/>
      <c r="EA51" s="108"/>
      <c r="EB51" s="108"/>
      <c r="EC51" s="108"/>
      <c r="ED51" s="108"/>
      <c r="EE51" s="108"/>
      <c r="EF51" s="108"/>
      <c r="EG51" s="108"/>
      <c r="EH51" s="108"/>
      <c r="EI51" s="108"/>
      <c r="EJ51" s="108"/>
      <c r="EK51" s="108"/>
      <c r="EL51" s="108"/>
      <c r="EM51" s="108"/>
      <c r="EN51" s="108"/>
      <c r="EO51" s="108"/>
      <c r="EP51" s="108"/>
      <c r="EQ51" s="108"/>
      <c r="ER51" s="108"/>
      <c r="ES51" s="108"/>
      <c r="ET51" s="108"/>
      <c r="EU51" s="108"/>
      <c r="EV51" s="108"/>
      <c r="EW51" s="108"/>
      <c r="EX51" s="108"/>
      <c r="EY51" s="108"/>
      <c r="EZ51" s="108"/>
      <c r="FA51" s="108"/>
      <c r="FB51" s="108"/>
      <c r="FC51" s="108"/>
      <c r="FD51" s="108"/>
      <c r="FE51" s="108"/>
      <c r="FF51" s="108"/>
      <c r="FG51" s="108"/>
      <c r="FH51" s="108"/>
      <c r="FI51" s="108"/>
      <c r="FJ51" s="108"/>
      <c r="FK51" s="108"/>
      <c r="FL51" s="108"/>
      <c r="FM51" s="108"/>
      <c r="FN51" s="108"/>
      <c r="FO51" s="108"/>
      <c r="FP51" s="108"/>
      <c r="FQ51" s="108"/>
      <c r="FR51" s="108"/>
      <c r="FS51" s="108"/>
      <c r="FT51" s="108"/>
      <c r="FU51" s="108"/>
      <c r="FV51" s="108"/>
      <c r="FW51" s="108"/>
      <c r="FX51" s="108"/>
      <c r="FY51" s="108"/>
      <c r="FZ51" s="108"/>
      <c r="GA51" s="108"/>
      <c r="GB51" s="108"/>
      <c r="GC51" s="108"/>
      <c r="GD51" s="108"/>
      <c r="GE51" s="108"/>
      <c r="GF51" s="108"/>
      <c r="GG51" s="108"/>
      <c r="GH51" s="108"/>
      <c r="GI51" s="108"/>
      <c r="GJ51" s="108"/>
      <c r="GK51" s="108"/>
      <c r="GL51" s="108"/>
      <c r="GM51" s="108"/>
      <c r="GN51" s="108"/>
      <c r="GO51" s="108"/>
      <c r="GP51" s="108"/>
      <c r="GQ51" s="108"/>
      <c r="GR51" s="108"/>
    </row>
    <row r="52" spans="1:200" s="109" customFormat="1" ht="15" customHeight="1">
      <c r="A52" s="105">
        <v>1</v>
      </c>
      <c r="B52" s="175" t="s">
        <v>296</v>
      </c>
      <c r="C52" s="176"/>
      <c r="D52" s="176"/>
      <c r="E52" s="176"/>
      <c r="F52" s="176"/>
      <c r="G52" s="117"/>
      <c r="H52" s="117"/>
      <c r="I52" s="11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08"/>
      <c r="DG52" s="108"/>
      <c r="DH52" s="108"/>
      <c r="DI52" s="108"/>
      <c r="DJ52" s="108"/>
      <c r="DK52" s="108"/>
      <c r="DL52" s="108"/>
      <c r="DM52" s="108"/>
      <c r="DN52" s="108"/>
      <c r="DO52" s="108"/>
      <c r="DP52" s="108"/>
      <c r="DQ52" s="108"/>
      <c r="DR52" s="108"/>
      <c r="DS52" s="108"/>
      <c r="DT52" s="108"/>
      <c r="DU52" s="108"/>
      <c r="DV52" s="108"/>
      <c r="DW52" s="108"/>
      <c r="DX52" s="108"/>
      <c r="DY52" s="108"/>
      <c r="DZ52" s="108"/>
      <c r="EA52" s="108"/>
      <c r="EB52" s="108"/>
      <c r="EC52" s="108"/>
      <c r="ED52" s="108"/>
      <c r="EE52" s="108"/>
      <c r="EF52" s="108"/>
      <c r="EG52" s="108"/>
      <c r="EH52" s="108"/>
      <c r="EI52" s="108"/>
      <c r="EJ52" s="108"/>
      <c r="EK52" s="108"/>
      <c r="EL52" s="108"/>
      <c r="EM52" s="108"/>
      <c r="EN52" s="108"/>
      <c r="EO52" s="108"/>
      <c r="EP52" s="108"/>
      <c r="EQ52" s="108"/>
      <c r="ER52" s="108"/>
      <c r="ES52" s="108"/>
      <c r="ET52" s="108"/>
      <c r="EU52" s="108"/>
      <c r="EV52" s="108"/>
      <c r="EW52" s="108"/>
      <c r="EX52" s="108"/>
      <c r="EY52" s="108"/>
      <c r="EZ52" s="108"/>
      <c r="FA52" s="108"/>
      <c r="FB52" s="108"/>
      <c r="FC52" s="108"/>
      <c r="FD52" s="108"/>
      <c r="FE52" s="108"/>
      <c r="FF52" s="108"/>
      <c r="FG52" s="108"/>
      <c r="FH52" s="108"/>
      <c r="FI52" s="108"/>
      <c r="FJ52" s="108"/>
      <c r="FK52" s="108"/>
      <c r="FL52" s="108"/>
      <c r="FM52" s="108"/>
      <c r="FN52" s="108"/>
      <c r="FO52" s="108"/>
      <c r="FP52" s="108"/>
      <c r="FQ52" s="108"/>
      <c r="FR52" s="108"/>
      <c r="FS52" s="108"/>
      <c r="FT52" s="108"/>
      <c r="FU52" s="108"/>
      <c r="FV52" s="108"/>
      <c r="FW52" s="108"/>
      <c r="FX52" s="108"/>
      <c r="FY52" s="108"/>
      <c r="FZ52" s="108"/>
      <c r="GA52" s="108"/>
      <c r="GB52" s="108"/>
      <c r="GC52" s="108"/>
      <c r="GD52" s="108"/>
      <c r="GE52" s="108"/>
      <c r="GF52" s="108"/>
      <c r="GG52" s="108"/>
      <c r="GH52" s="108"/>
      <c r="GI52" s="108"/>
      <c r="GJ52" s="108"/>
      <c r="GK52" s="108"/>
      <c r="GL52" s="108"/>
      <c r="GM52" s="108"/>
      <c r="GN52" s="108"/>
      <c r="GO52" s="108"/>
      <c r="GP52" s="108"/>
      <c r="GQ52" s="108"/>
      <c r="GR52" s="108"/>
    </row>
    <row r="53" spans="1:200">
      <c r="A53" s="89" t="s">
        <v>297</v>
      </c>
      <c r="B53" s="177" t="s">
        <v>298</v>
      </c>
      <c r="C53" s="178"/>
      <c r="D53" s="178"/>
      <c r="E53" s="178"/>
      <c r="F53" s="178"/>
      <c r="G53" s="178"/>
      <c r="H53" s="178"/>
      <c r="I53" s="179"/>
    </row>
    <row r="54" spans="1:200" s="109" customFormat="1" ht="15.75" customHeight="1">
      <c r="A54" s="105">
        <v>1</v>
      </c>
      <c r="B54" s="173" t="s">
        <v>299</v>
      </c>
      <c r="C54" s="174"/>
      <c r="D54" s="174"/>
      <c r="E54" s="174"/>
      <c r="F54" s="174"/>
      <c r="G54" s="174"/>
      <c r="H54" s="174"/>
      <c r="I54" s="180"/>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108"/>
      <c r="BU54" s="108"/>
      <c r="BV54" s="108"/>
      <c r="BW54" s="108"/>
      <c r="BX54" s="108"/>
      <c r="BY54" s="108"/>
      <c r="BZ54" s="108"/>
      <c r="CA54" s="108"/>
      <c r="CB54" s="108"/>
      <c r="CC54" s="108"/>
      <c r="CD54" s="108"/>
      <c r="CE54" s="108"/>
      <c r="CF54" s="108"/>
      <c r="CG54" s="108"/>
      <c r="CH54" s="108"/>
      <c r="CI54" s="108"/>
      <c r="CJ54" s="108"/>
      <c r="CK54" s="108"/>
      <c r="CL54" s="108"/>
      <c r="CM54" s="108"/>
      <c r="CN54" s="108"/>
      <c r="CO54" s="108"/>
      <c r="CP54" s="108"/>
      <c r="CQ54" s="108"/>
      <c r="CR54" s="108"/>
      <c r="CS54" s="108"/>
      <c r="CT54" s="108"/>
      <c r="CU54" s="108"/>
      <c r="CV54" s="108"/>
      <c r="CW54" s="108"/>
      <c r="CX54" s="108"/>
      <c r="CY54" s="108"/>
      <c r="CZ54" s="108"/>
      <c r="DA54" s="108"/>
      <c r="DB54" s="108"/>
      <c r="DC54" s="108"/>
      <c r="DD54" s="108"/>
      <c r="DE54" s="108"/>
      <c r="DF54" s="108"/>
      <c r="DG54" s="108"/>
      <c r="DH54" s="108"/>
      <c r="DI54" s="108"/>
      <c r="DJ54" s="108"/>
      <c r="DK54" s="108"/>
      <c r="DL54" s="108"/>
      <c r="DM54" s="108"/>
      <c r="DN54" s="108"/>
      <c r="DO54" s="108"/>
      <c r="DP54" s="108"/>
      <c r="DQ54" s="108"/>
      <c r="DR54" s="108"/>
      <c r="DS54" s="108"/>
      <c r="DT54" s="108"/>
      <c r="DU54" s="108"/>
      <c r="DV54" s="108"/>
      <c r="DW54" s="108"/>
      <c r="DX54" s="108"/>
      <c r="DY54" s="108"/>
      <c r="DZ54" s="108"/>
      <c r="EA54" s="108"/>
      <c r="EB54" s="108"/>
      <c r="EC54" s="108"/>
      <c r="ED54" s="108"/>
      <c r="EE54" s="108"/>
      <c r="EF54" s="108"/>
      <c r="EG54" s="108"/>
      <c r="EH54" s="108"/>
      <c r="EI54" s="108"/>
      <c r="EJ54" s="108"/>
      <c r="EK54" s="108"/>
      <c r="EL54" s="108"/>
      <c r="EM54" s="108"/>
      <c r="EN54" s="108"/>
      <c r="EO54" s="108"/>
      <c r="EP54" s="108"/>
      <c r="EQ54" s="108"/>
      <c r="ER54" s="108"/>
      <c r="ES54" s="108"/>
      <c r="ET54" s="108"/>
      <c r="EU54" s="108"/>
      <c r="EV54" s="108"/>
      <c r="EW54" s="108"/>
      <c r="EX54" s="108"/>
      <c r="EY54" s="108"/>
      <c r="EZ54" s="108"/>
      <c r="FA54" s="108"/>
      <c r="FB54" s="108"/>
      <c r="FC54" s="108"/>
      <c r="FD54" s="108"/>
      <c r="FE54" s="108"/>
      <c r="FF54" s="108"/>
      <c r="FG54" s="108"/>
      <c r="FH54" s="108"/>
      <c r="FI54" s="108"/>
      <c r="FJ54" s="108"/>
      <c r="FK54" s="108"/>
      <c r="FL54" s="108"/>
      <c r="FM54" s="108"/>
      <c r="FN54" s="108"/>
      <c r="FO54" s="108"/>
      <c r="FP54" s="108"/>
      <c r="FQ54" s="108"/>
      <c r="FR54" s="108"/>
      <c r="FS54" s="108"/>
      <c r="FT54" s="108"/>
      <c r="FU54" s="108"/>
      <c r="FV54" s="108"/>
      <c r="FW54" s="108"/>
      <c r="FX54" s="108"/>
      <c r="FY54" s="108"/>
      <c r="FZ54" s="108"/>
      <c r="GA54" s="108"/>
      <c r="GB54" s="108"/>
      <c r="GC54" s="108"/>
      <c r="GD54" s="108"/>
      <c r="GE54" s="108"/>
      <c r="GF54" s="108"/>
      <c r="GG54" s="108"/>
      <c r="GH54" s="108"/>
      <c r="GI54" s="108"/>
      <c r="GJ54" s="108"/>
      <c r="GK54" s="108"/>
      <c r="GL54" s="108"/>
      <c r="GM54" s="108"/>
      <c r="GN54" s="108"/>
      <c r="GO54" s="108"/>
      <c r="GP54" s="108"/>
      <c r="GQ54" s="108"/>
      <c r="GR54" s="108"/>
    </row>
    <row r="55" spans="1:200" ht="15.6">
      <c r="A55" s="119"/>
      <c r="B55" s="120" t="s">
        <v>300</v>
      </c>
      <c r="C55" s="121"/>
      <c r="D55" s="122"/>
      <c r="E55" s="123"/>
      <c r="F55" s="123"/>
      <c r="G55" s="123"/>
      <c r="H55" s="123"/>
      <c r="I55" s="124"/>
    </row>
    <row r="56" spans="1:200" ht="15.6">
      <c r="A56" s="119"/>
      <c r="B56" s="120" t="s">
        <v>301</v>
      </c>
      <c r="C56" s="121"/>
      <c r="D56" s="122" t="s">
        <v>302</v>
      </c>
      <c r="E56" s="123"/>
      <c r="F56" s="123"/>
      <c r="G56" s="123"/>
      <c r="H56" s="123"/>
      <c r="I56" s="124"/>
    </row>
    <row r="57" spans="1:200" ht="15.6">
      <c r="A57" s="119"/>
      <c r="B57" s="120" t="s">
        <v>303</v>
      </c>
      <c r="C57" s="121"/>
      <c r="D57" s="122" t="s">
        <v>304</v>
      </c>
      <c r="E57" s="123"/>
      <c r="F57" s="123"/>
      <c r="G57" s="123"/>
      <c r="H57" s="123"/>
      <c r="I57" s="124"/>
    </row>
    <row r="58" spans="1:200" ht="15.6">
      <c r="A58" s="119"/>
      <c r="B58" s="120" t="s">
        <v>305</v>
      </c>
      <c r="C58" s="120"/>
      <c r="D58" s="122" t="s">
        <v>306</v>
      </c>
      <c r="E58" s="123"/>
      <c r="F58" s="123"/>
      <c r="G58" s="123"/>
      <c r="H58" s="123"/>
      <c r="I58" s="124"/>
    </row>
    <row r="59" spans="1:200" ht="15.6">
      <c r="A59" s="119"/>
      <c r="B59" s="181" t="s">
        <v>307</v>
      </c>
      <c r="C59" s="182"/>
      <c r="D59" s="122" t="s">
        <v>308</v>
      </c>
      <c r="E59" s="123"/>
      <c r="F59" s="123"/>
      <c r="G59" s="123"/>
      <c r="H59" s="123"/>
      <c r="I59" s="124"/>
    </row>
    <row r="60" spans="1:200" s="109" customFormat="1" ht="15.75" customHeight="1">
      <c r="A60" s="105">
        <v>2</v>
      </c>
      <c r="B60" s="173" t="s">
        <v>309</v>
      </c>
      <c r="C60" s="174"/>
      <c r="D60" s="174"/>
      <c r="E60" s="174"/>
      <c r="F60" s="174"/>
      <c r="G60" s="174"/>
      <c r="H60" s="174"/>
      <c r="I60" s="180"/>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c r="CY60" s="108"/>
      <c r="CZ60" s="108"/>
      <c r="DA60" s="108"/>
      <c r="DB60" s="108"/>
      <c r="DC60" s="108"/>
      <c r="DD60" s="108"/>
      <c r="DE60" s="108"/>
      <c r="DF60" s="108"/>
      <c r="DG60" s="108"/>
      <c r="DH60" s="108"/>
      <c r="DI60" s="108"/>
      <c r="DJ60" s="108"/>
      <c r="DK60" s="108"/>
      <c r="DL60" s="108"/>
      <c r="DM60" s="108"/>
      <c r="DN60" s="108"/>
      <c r="DO60" s="108"/>
      <c r="DP60" s="108"/>
      <c r="DQ60" s="108"/>
      <c r="DR60" s="108"/>
      <c r="DS60" s="108"/>
      <c r="DT60" s="108"/>
      <c r="DU60" s="108"/>
      <c r="DV60" s="108"/>
      <c r="DW60" s="108"/>
      <c r="DX60" s="108"/>
      <c r="DY60" s="108"/>
      <c r="DZ60" s="108"/>
      <c r="EA60" s="108"/>
      <c r="EB60" s="108"/>
      <c r="EC60" s="108"/>
      <c r="ED60" s="108"/>
      <c r="EE60" s="108"/>
      <c r="EF60" s="108"/>
      <c r="EG60" s="108"/>
      <c r="EH60" s="108"/>
      <c r="EI60" s="108"/>
      <c r="EJ60" s="108"/>
      <c r="EK60" s="108"/>
      <c r="EL60" s="108"/>
      <c r="EM60" s="108"/>
      <c r="EN60" s="108"/>
      <c r="EO60" s="108"/>
      <c r="EP60" s="108"/>
      <c r="EQ60" s="108"/>
      <c r="ER60" s="108"/>
      <c r="ES60" s="108"/>
      <c r="ET60" s="108"/>
      <c r="EU60" s="108"/>
      <c r="EV60" s="108"/>
      <c r="EW60" s="108"/>
      <c r="EX60" s="108"/>
      <c r="EY60" s="108"/>
      <c r="EZ60" s="108"/>
      <c r="FA60" s="108"/>
      <c r="FB60" s="108"/>
      <c r="FC60" s="108"/>
      <c r="FD60" s="108"/>
      <c r="FE60" s="108"/>
      <c r="FF60" s="108"/>
      <c r="FG60" s="108"/>
      <c r="FH60" s="108"/>
      <c r="FI60" s="108"/>
      <c r="FJ60" s="108"/>
      <c r="FK60" s="108"/>
      <c r="FL60" s="108"/>
      <c r="FM60" s="108"/>
      <c r="FN60" s="108"/>
      <c r="FO60" s="108"/>
      <c r="FP60" s="108"/>
      <c r="FQ60" s="108"/>
      <c r="FR60" s="108"/>
      <c r="FS60" s="108"/>
      <c r="FT60" s="108"/>
      <c r="FU60" s="108"/>
      <c r="FV60" s="108"/>
      <c r="FW60" s="108"/>
      <c r="FX60" s="108"/>
      <c r="FY60" s="108"/>
      <c r="FZ60" s="108"/>
      <c r="GA60" s="108"/>
      <c r="GB60" s="108"/>
      <c r="GC60" s="108"/>
      <c r="GD60" s="108"/>
      <c r="GE60" s="108"/>
      <c r="GF60" s="108"/>
      <c r="GG60" s="108"/>
      <c r="GH60" s="108"/>
      <c r="GI60" s="108"/>
      <c r="GJ60" s="108"/>
      <c r="GK60" s="108"/>
      <c r="GL60" s="108"/>
      <c r="GM60" s="108"/>
      <c r="GN60" s="108"/>
      <c r="GO60" s="108"/>
      <c r="GP60" s="108"/>
      <c r="GQ60" s="108"/>
      <c r="GR60" s="108"/>
    </row>
    <row r="61" spans="1:200" ht="15.6">
      <c r="A61" s="119"/>
      <c r="B61" s="120" t="s">
        <v>300</v>
      </c>
      <c r="C61" s="121"/>
      <c r="D61" s="122"/>
      <c r="E61" s="123"/>
      <c r="F61" s="123"/>
      <c r="G61" s="123"/>
      <c r="H61" s="123"/>
      <c r="I61" s="124"/>
    </row>
    <row r="62" spans="1:200" ht="15.6">
      <c r="A62" s="119"/>
      <c r="B62" s="120" t="s">
        <v>303</v>
      </c>
      <c r="C62" s="121"/>
      <c r="D62" s="122" t="s">
        <v>310</v>
      </c>
      <c r="E62" s="123"/>
      <c r="F62" s="123"/>
      <c r="G62" s="123"/>
      <c r="H62" s="123"/>
      <c r="I62" s="124"/>
    </row>
    <row r="63" spans="1:200" ht="15.6">
      <c r="A63" s="119"/>
      <c r="B63" s="120" t="s">
        <v>305</v>
      </c>
      <c r="C63" s="120"/>
      <c r="D63" s="122" t="s">
        <v>311</v>
      </c>
      <c r="E63" s="123"/>
      <c r="F63" s="123"/>
      <c r="G63" s="123"/>
      <c r="H63" s="123"/>
      <c r="I63" s="124"/>
    </row>
    <row r="64" spans="1:200" ht="15.6">
      <c r="A64" s="119"/>
      <c r="B64" s="120" t="s">
        <v>307</v>
      </c>
      <c r="C64" s="120"/>
      <c r="D64" s="122" t="s">
        <v>312</v>
      </c>
      <c r="E64" s="123"/>
      <c r="F64" s="123"/>
      <c r="G64" s="123"/>
      <c r="H64" s="123"/>
      <c r="I64" s="124"/>
    </row>
    <row r="65" spans="1:9" ht="15.6">
      <c r="A65" s="119"/>
      <c r="B65" s="120"/>
      <c r="C65" s="120"/>
      <c r="D65" s="122" t="s">
        <v>313</v>
      </c>
      <c r="E65" s="123"/>
      <c r="F65" s="123"/>
      <c r="G65" s="123"/>
      <c r="H65" s="123"/>
      <c r="I65" s="124"/>
    </row>
    <row r="66" spans="1:9" ht="18" customHeight="1">
      <c r="A66" s="125" t="s">
        <v>314</v>
      </c>
      <c r="B66" s="171" t="s">
        <v>315</v>
      </c>
      <c r="C66" s="171"/>
      <c r="D66" s="171"/>
      <c r="E66" s="171"/>
      <c r="F66" s="171"/>
      <c r="G66" s="171"/>
      <c r="H66" s="171"/>
      <c r="I66" s="172"/>
    </row>
    <row r="67" spans="1:9" ht="18" customHeight="1">
      <c r="A67" s="90" t="s">
        <v>229</v>
      </c>
      <c r="B67" s="91" t="s">
        <v>316</v>
      </c>
      <c r="C67" s="94"/>
      <c r="D67" s="94"/>
      <c r="E67" s="83" t="s">
        <v>317</v>
      </c>
      <c r="F67" s="92"/>
      <c r="H67" s="92"/>
      <c r="I67" s="126"/>
    </row>
    <row r="68" spans="1:9" ht="18" customHeight="1">
      <c r="A68" s="90" t="s">
        <v>237</v>
      </c>
      <c r="B68" s="127" t="s">
        <v>318</v>
      </c>
      <c r="C68" s="127"/>
      <c r="D68" s="128"/>
      <c r="E68" s="128" t="s">
        <v>319</v>
      </c>
      <c r="F68" s="128"/>
      <c r="G68" s="128"/>
      <c r="H68" s="128"/>
      <c r="I68" s="129"/>
    </row>
    <row r="69" spans="1:9" ht="18" customHeight="1">
      <c r="A69" s="90" t="s">
        <v>320</v>
      </c>
      <c r="B69" s="130" t="s">
        <v>321</v>
      </c>
      <c r="C69" s="130"/>
      <c r="D69" s="131"/>
      <c r="E69" s="131" t="s">
        <v>322</v>
      </c>
      <c r="F69" s="131"/>
      <c r="G69" s="127"/>
      <c r="H69" s="132"/>
      <c r="I69" s="133"/>
    </row>
    <row r="70" spans="1:9" ht="18" customHeight="1">
      <c r="A70" s="125" t="s">
        <v>323</v>
      </c>
      <c r="B70" s="171" t="s">
        <v>324</v>
      </c>
      <c r="C70" s="171"/>
      <c r="D70" s="171"/>
      <c r="E70" s="171"/>
      <c r="F70" s="171"/>
      <c r="G70" s="171"/>
      <c r="H70" s="171"/>
      <c r="I70" s="172"/>
    </row>
    <row r="71" spans="1:9" ht="18" customHeight="1">
      <c r="A71" s="90" t="s">
        <v>229</v>
      </c>
      <c r="B71" s="130" t="s">
        <v>325</v>
      </c>
      <c r="C71" s="130"/>
      <c r="D71" s="128"/>
      <c r="E71" s="128"/>
      <c r="F71" s="128"/>
      <c r="G71" s="128"/>
      <c r="H71" s="128"/>
      <c r="I71" s="134"/>
    </row>
    <row r="72" spans="1:9" ht="18" customHeight="1">
      <c r="A72" s="104" t="s">
        <v>326</v>
      </c>
      <c r="B72" s="130" t="s">
        <v>327</v>
      </c>
      <c r="C72" s="130"/>
      <c r="D72" s="135" t="s">
        <v>328</v>
      </c>
      <c r="E72" s="136"/>
      <c r="F72" s="136"/>
      <c r="G72" s="136"/>
      <c r="H72" s="136"/>
      <c r="I72" s="134"/>
    </row>
    <row r="73" spans="1:9" ht="18" customHeight="1">
      <c r="A73" s="104" t="s">
        <v>329</v>
      </c>
      <c r="B73" s="130" t="s">
        <v>330</v>
      </c>
      <c r="C73" s="130"/>
      <c r="D73" s="137" t="s">
        <v>319</v>
      </c>
      <c r="E73" s="131"/>
      <c r="F73" s="138"/>
      <c r="G73" s="139"/>
      <c r="H73" s="139"/>
      <c r="I73" s="140"/>
    </row>
    <row r="74" spans="1:9" ht="18" customHeight="1">
      <c r="A74" s="104" t="s">
        <v>331</v>
      </c>
      <c r="B74" s="130" t="s">
        <v>332</v>
      </c>
      <c r="C74" s="130"/>
      <c r="D74" s="131" t="s">
        <v>333</v>
      </c>
      <c r="E74" s="131"/>
      <c r="F74" s="130"/>
      <c r="G74" s="131"/>
      <c r="H74" s="130"/>
      <c r="I74" s="141"/>
    </row>
    <row r="75" spans="1:9" ht="18" customHeight="1">
      <c r="A75" s="104" t="s">
        <v>334</v>
      </c>
      <c r="B75" s="130" t="s">
        <v>335</v>
      </c>
      <c r="C75" s="130"/>
      <c r="D75" s="137"/>
      <c r="E75" s="131"/>
      <c r="F75" s="138"/>
      <c r="G75" s="138"/>
      <c r="H75" s="138"/>
      <c r="I75" s="142"/>
    </row>
    <row r="76" spans="1:9" ht="18" customHeight="1">
      <c r="A76" s="90" t="s">
        <v>237</v>
      </c>
      <c r="B76" s="130" t="s">
        <v>336</v>
      </c>
      <c r="C76" s="130"/>
      <c r="D76" s="130"/>
      <c r="E76" s="143" t="s">
        <v>337</v>
      </c>
      <c r="F76" s="143" t="s">
        <v>338</v>
      </c>
      <c r="G76" s="143" t="s">
        <v>339</v>
      </c>
      <c r="H76" s="143" t="s">
        <v>340</v>
      </c>
      <c r="I76" s="143" t="s">
        <v>341</v>
      </c>
    </row>
    <row r="77" spans="1:9" ht="18" customHeight="1">
      <c r="A77" s="144" t="s">
        <v>342</v>
      </c>
      <c r="B77" s="145" t="s">
        <v>343</v>
      </c>
      <c r="C77" s="145"/>
      <c r="D77" s="145"/>
      <c r="E77" s="146"/>
      <c r="F77" s="147"/>
      <c r="G77" s="147"/>
      <c r="H77" s="147"/>
      <c r="I77" s="148"/>
    </row>
    <row r="78" spans="1:9" ht="18" customHeight="1">
      <c r="A78" s="144"/>
      <c r="B78" s="167"/>
      <c r="C78" s="167"/>
      <c r="D78" s="168"/>
      <c r="E78" s="149"/>
      <c r="F78" s="150"/>
      <c r="G78" s="150"/>
      <c r="H78" s="150"/>
      <c r="I78" s="151"/>
    </row>
    <row r="79" spans="1:9" ht="18" customHeight="1">
      <c r="A79" s="144"/>
      <c r="B79" s="167"/>
      <c r="C79" s="167"/>
      <c r="D79" s="168"/>
      <c r="E79" s="149"/>
      <c r="F79" s="150"/>
      <c r="G79" s="150"/>
      <c r="H79" s="150"/>
      <c r="I79" s="151"/>
    </row>
    <row r="80" spans="1:9" ht="18" customHeight="1">
      <c r="A80" s="144"/>
      <c r="B80" s="167"/>
      <c r="C80" s="167"/>
      <c r="D80" s="168"/>
      <c r="E80" s="149"/>
      <c r="F80" s="150"/>
      <c r="G80" s="150"/>
      <c r="H80" s="150"/>
      <c r="I80" s="151"/>
    </row>
    <row r="81" spans="1:9" ht="18" customHeight="1">
      <c r="A81" s="144"/>
      <c r="B81" s="167"/>
      <c r="C81" s="167"/>
      <c r="D81" s="168"/>
      <c r="E81" s="149"/>
      <c r="F81" s="150"/>
      <c r="G81" s="150"/>
      <c r="H81" s="150"/>
      <c r="I81" s="151"/>
    </row>
    <row r="82" spans="1:9" ht="18" customHeight="1">
      <c r="A82" s="144"/>
      <c r="B82" s="167"/>
      <c r="C82" s="167"/>
      <c r="D82" s="168"/>
      <c r="E82" s="149"/>
      <c r="F82" s="150"/>
      <c r="G82" s="150"/>
      <c r="H82" s="150"/>
      <c r="I82" s="151"/>
    </row>
    <row r="83" spans="1:9" ht="18" customHeight="1">
      <c r="A83" s="144"/>
      <c r="B83" s="167"/>
      <c r="C83" s="167"/>
      <c r="D83" s="168"/>
      <c r="E83" s="149"/>
      <c r="F83" s="150"/>
      <c r="G83" s="150"/>
      <c r="H83" s="150"/>
      <c r="I83" s="151"/>
    </row>
    <row r="84" spans="1:9" ht="18" customHeight="1">
      <c r="A84" s="144"/>
      <c r="B84" s="167"/>
      <c r="C84" s="167"/>
      <c r="D84" s="168"/>
      <c r="E84" s="149"/>
      <c r="F84" s="150"/>
      <c r="G84" s="150"/>
      <c r="H84" s="150"/>
      <c r="I84" s="151"/>
    </row>
    <row r="85" spans="1:9" ht="18" customHeight="1">
      <c r="A85" s="144"/>
      <c r="B85" s="167"/>
      <c r="C85" s="167"/>
      <c r="D85" s="168"/>
      <c r="E85" s="149"/>
      <c r="F85" s="150"/>
      <c r="G85" s="150"/>
      <c r="H85" s="150"/>
      <c r="I85" s="151"/>
    </row>
    <row r="86" spans="1:9" ht="18" customHeight="1">
      <c r="A86" s="144"/>
      <c r="B86" s="167"/>
      <c r="C86" s="167"/>
      <c r="D86" s="168"/>
      <c r="E86" s="149"/>
      <c r="F86" s="150"/>
      <c r="G86" s="150"/>
      <c r="H86" s="150"/>
      <c r="I86" s="151"/>
    </row>
    <row r="87" spans="1:9" ht="18" customHeight="1">
      <c r="A87" s="144"/>
      <c r="B87" s="167"/>
      <c r="C87" s="167"/>
      <c r="D87" s="168"/>
      <c r="E87" s="149"/>
      <c r="F87" s="150"/>
      <c r="G87" s="150"/>
      <c r="H87" s="150"/>
      <c r="I87" s="151"/>
    </row>
    <row r="88" spans="1:9" ht="18" customHeight="1">
      <c r="A88" s="144"/>
      <c r="B88" s="167"/>
      <c r="C88" s="167"/>
      <c r="D88" s="168"/>
      <c r="E88" s="149"/>
      <c r="F88" s="150"/>
      <c r="G88" s="150"/>
      <c r="H88" s="150"/>
      <c r="I88" s="151"/>
    </row>
    <row r="89" spans="1:9" ht="18" customHeight="1">
      <c r="A89" s="144" t="s">
        <v>344</v>
      </c>
      <c r="B89" s="145" t="s">
        <v>345</v>
      </c>
      <c r="C89" s="145"/>
      <c r="D89" s="145"/>
      <c r="E89" s="146"/>
      <c r="F89" s="147"/>
      <c r="G89" s="147"/>
      <c r="H89" s="147"/>
      <c r="I89" s="148"/>
    </row>
    <row r="90" spans="1:9" ht="18" customHeight="1">
      <c r="A90" s="144"/>
      <c r="B90" s="167"/>
      <c r="C90" s="167"/>
      <c r="D90" s="168"/>
      <c r="E90" s="149"/>
      <c r="F90" s="150"/>
      <c r="G90" s="150"/>
      <c r="H90" s="150"/>
      <c r="I90" s="151"/>
    </row>
    <row r="91" spans="1:9" ht="18" customHeight="1">
      <c r="A91" s="144"/>
      <c r="B91" s="167"/>
      <c r="C91" s="167"/>
      <c r="D91" s="168"/>
      <c r="E91" s="149"/>
      <c r="F91" s="150"/>
      <c r="G91" s="150"/>
      <c r="H91" s="150"/>
      <c r="I91" s="151"/>
    </row>
    <row r="92" spans="1:9" ht="18" customHeight="1">
      <c r="A92" s="144"/>
      <c r="B92" s="167"/>
      <c r="C92" s="167"/>
      <c r="D92" s="168"/>
      <c r="E92" s="149"/>
      <c r="F92" s="150"/>
      <c r="G92" s="150"/>
      <c r="H92" s="150"/>
      <c r="I92" s="151"/>
    </row>
    <row r="93" spans="1:9" ht="18" customHeight="1">
      <c r="A93" s="144"/>
      <c r="B93" s="167"/>
      <c r="C93" s="167"/>
      <c r="D93" s="168"/>
      <c r="E93" s="149"/>
      <c r="F93" s="150"/>
      <c r="G93" s="150"/>
      <c r="H93" s="150"/>
      <c r="I93" s="151"/>
    </row>
    <row r="94" spans="1:9" ht="18" customHeight="1">
      <c r="A94" s="144"/>
      <c r="B94" s="167"/>
      <c r="C94" s="167"/>
      <c r="D94" s="168"/>
      <c r="E94" s="149"/>
      <c r="F94" s="150"/>
      <c r="G94" s="150"/>
      <c r="H94" s="150"/>
      <c r="I94" s="151"/>
    </row>
    <row r="95" spans="1:9" ht="18" customHeight="1">
      <c r="A95" s="144"/>
      <c r="B95" s="167"/>
      <c r="C95" s="167"/>
      <c r="D95" s="168"/>
      <c r="E95" s="149"/>
      <c r="F95" s="150"/>
      <c r="G95" s="150"/>
      <c r="H95" s="150"/>
      <c r="I95" s="151"/>
    </row>
    <row r="96" spans="1:9" ht="18" customHeight="1">
      <c r="A96" s="144"/>
      <c r="B96" s="167"/>
      <c r="C96" s="167"/>
      <c r="D96" s="168"/>
      <c r="E96" s="149"/>
      <c r="F96" s="150"/>
      <c r="G96" s="150"/>
      <c r="H96" s="150"/>
      <c r="I96" s="151"/>
    </row>
    <row r="97" spans="1:9" ht="18" customHeight="1">
      <c r="A97" s="144"/>
      <c r="B97" s="167"/>
      <c r="C97" s="167"/>
      <c r="D97" s="168"/>
      <c r="E97" s="149"/>
      <c r="F97" s="150"/>
      <c r="G97" s="150"/>
      <c r="H97" s="150"/>
      <c r="I97" s="151"/>
    </row>
    <row r="98" spans="1:9" ht="18" customHeight="1">
      <c r="A98" s="144"/>
      <c r="B98" s="167"/>
      <c r="C98" s="167"/>
      <c r="D98" s="168"/>
      <c r="E98" s="149"/>
      <c r="F98" s="150"/>
      <c r="G98" s="150"/>
      <c r="H98" s="150"/>
      <c r="I98" s="151"/>
    </row>
    <row r="99" spans="1:9" ht="18" customHeight="1">
      <c r="A99" s="144"/>
      <c r="B99" s="167"/>
      <c r="C99" s="167"/>
      <c r="D99" s="168"/>
      <c r="E99" s="149"/>
      <c r="F99" s="150"/>
      <c r="G99" s="150"/>
      <c r="H99" s="150"/>
      <c r="I99" s="151"/>
    </row>
    <row r="100" spans="1:9" ht="18" customHeight="1">
      <c r="A100" s="144"/>
      <c r="B100" s="167"/>
      <c r="C100" s="167"/>
      <c r="D100" s="168"/>
      <c r="E100" s="149"/>
      <c r="F100" s="150"/>
      <c r="G100" s="150"/>
      <c r="H100" s="150"/>
      <c r="I100" s="151"/>
    </row>
    <row r="101" spans="1:9" ht="18" customHeight="1">
      <c r="A101" s="144"/>
      <c r="B101" s="167"/>
      <c r="C101" s="167"/>
      <c r="D101" s="168"/>
      <c r="E101" s="149"/>
      <c r="F101" s="150"/>
      <c r="G101" s="150"/>
      <c r="H101" s="150"/>
      <c r="I101" s="151"/>
    </row>
    <row r="102" spans="1:9" ht="18" customHeight="1">
      <c r="A102" s="144"/>
      <c r="B102" s="167"/>
      <c r="C102" s="167"/>
      <c r="D102" s="168"/>
      <c r="E102" s="149"/>
      <c r="F102" s="150"/>
      <c r="G102" s="150"/>
      <c r="H102" s="150"/>
      <c r="I102" s="151"/>
    </row>
    <row r="103" spans="1:9" ht="18" customHeight="1">
      <c r="A103" s="144"/>
      <c r="B103" s="167"/>
      <c r="C103" s="167"/>
      <c r="D103" s="168"/>
      <c r="E103" s="149"/>
      <c r="F103" s="150"/>
      <c r="G103" s="150"/>
      <c r="H103" s="150"/>
      <c r="I103" s="151"/>
    </row>
    <row r="104" spans="1:9" ht="18" customHeight="1">
      <c r="A104" s="144"/>
      <c r="B104" s="167"/>
      <c r="C104" s="167"/>
      <c r="D104" s="168"/>
      <c r="E104" s="149"/>
      <c r="F104" s="150"/>
      <c r="G104" s="150"/>
      <c r="H104" s="150"/>
      <c r="I104" s="151"/>
    </row>
    <row r="105" spans="1:9" ht="18" customHeight="1">
      <c r="A105" s="144"/>
      <c r="B105" s="167"/>
      <c r="C105" s="167"/>
      <c r="D105" s="168"/>
      <c r="E105" s="149"/>
      <c r="F105" s="150"/>
      <c r="G105" s="150"/>
      <c r="H105" s="150"/>
      <c r="I105" s="151"/>
    </row>
    <row r="106" spans="1:9" ht="18" customHeight="1">
      <c r="A106" s="144"/>
      <c r="B106" s="167"/>
      <c r="C106" s="167"/>
      <c r="D106" s="168"/>
      <c r="E106" s="149"/>
      <c r="F106" s="150"/>
      <c r="G106" s="150"/>
      <c r="H106" s="150"/>
      <c r="I106" s="151"/>
    </row>
    <row r="107" spans="1:9" ht="18" customHeight="1">
      <c r="A107" s="144"/>
      <c r="B107" s="167"/>
      <c r="C107" s="167"/>
      <c r="D107" s="168"/>
      <c r="E107" s="149"/>
      <c r="F107" s="150"/>
      <c r="G107" s="150"/>
      <c r="H107" s="150"/>
      <c r="I107" s="151"/>
    </row>
    <row r="108" spans="1:9" ht="18" customHeight="1">
      <c r="A108" s="144"/>
      <c r="B108" s="167"/>
      <c r="C108" s="167"/>
      <c r="D108" s="168"/>
      <c r="E108" s="149"/>
      <c r="F108" s="150"/>
      <c r="G108" s="150"/>
      <c r="H108" s="150"/>
      <c r="I108" s="151"/>
    </row>
    <row r="109" spans="1:9" ht="18" customHeight="1">
      <c r="A109" s="144"/>
      <c r="B109" s="167"/>
      <c r="C109" s="167"/>
      <c r="D109" s="168"/>
      <c r="E109" s="149"/>
      <c r="F109" s="150"/>
      <c r="G109" s="150"/>
      <c r="H109" s="150"/>
      <c r="I109" s="151"/>
    </row>
    <row r="110" spans="1:9" ht="18" customHeight="1">
      <c r="A110" s="144" t="s">
        <v>346</v>
      </c>
      <c r="B110" s="145" t="s">
        <v>347</v>
      </c>
      <c r="C110" s="145"/>
      <c r="D110" s="145"/>
      <c r="E110" s="146"/>
      <c r="F110" s="145"/>
      <c r="G110" s="145"/>
      <c r="H110" s="145"/>
      <c r="I110" s="145"/>
    </row>
    <row r="111" spans="1:9" ht="18" customHeight="1">
      <c r="A111" s="144"/>
      <c r="B111" s="167"/>
      <c r="C111" s="167"/>
      <c r="D111" s="168"/>
      <c r="E111" s="149"/>
      <c r="F111" s="150"/>
      <c r="G111" s="150"/>
      <c r="H111" s="150"/>
      <c r="I111" s="151"/>
    </row>
    <row r="112" spans="1:9" ht="18" customHeight="1">
      <c r="A112" s="144"/>
      <c r="B112" s="167"/>
      <c r="C112" s="167"/>
      <c r="D112" s="168"/>
      <c r="E112" s="149"/>
      <c r="F112" s="150"/>
      <c r="G112" s="150"/>
      <c r="H112" s="150"/>
      <c r="I112" s="151"/>
    </row>
    <row r="113" spans="1:9" ht="18" customHeight="1">
      <c r="A113" s="144"/>
      <c r="B113" s="167"/>
      <c r="C113" s="167"/>
      <c r="D113" s="168"/>
      <c r="E113" s="149"/>
      <c r="F113" s="150"/>
      <c r="G113" s="150"/>
      <c r="H113" s="150"/>
      <c r="I113" s="151"/>
    </row>
    <row r="114" spans="1:9" ht="18" customHeight="1">
      <c r="A114" s="144"/>
      <c r="B114" s="167"/>
      <c r="C114" s="167"/>
      <c r="D114" s="168"/>
      <c r="E114" s="149"/>
      <c r="F114" s="150"/>
      <c r="G114" s="150"/>
      <c r="H114" s="150"/>
      <c r="I114" s="151"/>
    </row>
    <row r="115" spans="1:9" ht="18" customHeight="1">
      <c r="A115" s="144"/>
      <c r="B115" s="167"/>
      <c r="C115" s="167"/>
      <c r="D115" s="168"/>
      <c r="E115" s="149"/>
      <c r="F115" s="150"/>
      <c r="G115" s="150"/>
      <c r="H115" s="150"/>
      <c r="I115" s="151"/>
    </row>
    <row r="116" spans="1:9" ht="18" customHeight="1">
      <c r="A116" s="144"/>
      <c r="B116" s="167"/>
      <c r="C116" s="167"/>
      <c r="D116" s="168"/>
      <c r="E116" s="149"/>
      <c r="F116" s="150"/>
      <c r="G116" s="150"/>
      <c r="H116" s="150"/>
      <c r="I116" s="151"/>
    </row>
    <row r="117" spans="1:9" ht="18" customHeight="1">
      <c r="A117" s="144"/>
      <c r="B117" s="167"/>
      <c r="C117" s="167"/>
      <c r="D117" s="168"/>
      <c r="E117" s="149"/>
      <c r="F117" s="150"/>
      <c r="G117" s="150"/>
      <c r="H117" s="150"/>
      <c r="I117" s="151"/>
    </row>
    <row r="118" spans="1:9" ht="18" customHeight="1">
      <c r="A118" s="144"/>
      <c r="B118" s="167"/>
      <c r="C118" s="167"/>
      <c r="D118" s="168"/>
      <c r="E118" s="149"/>
      <c r="F118" s="150"/>
      <c r="G118" s="150"/>
      <c r="H118" s="150"/>
      <c r="I118" s="151"/>
    </row>
    <row r="119" spans="1:9" ht="18" customHeight="1">
      <c r="A119" s="144"/>
      <c r="B119" s="167"/>
      <c r="C119" s="167"/>
      <c r="D119" s="168"/>
      <c r="E119" s="149"/>
      <c r="F119" s="150"/>
      <c r="G119" s="150"/>
      <c r="H119" s="150"/>
      <c r="I119" s="151"/>
    </row>
    <row r="120" spans="1:9" ht="18" customHeight="1">
      <c r="A120" s="144"/>
      <c r="B120" s="167"/>
      <c r="C120" s="167"/>
      <c r="D120" s="168"/>
      <c r="E120" s="149"/>
      <c r="F120" s="150"/>
      <c r="G120" s="150"/>
      <c r="H120" s="150"/>
      <c r="I120" s="151"/>
    </row>
    <row r="121" spans="1:9" ht="18" customHeight="1">
      <c r="A121" s="144"/>
      <c r="B121" s="167"/>
      <c r="C121" s="167"/>
      <c r="D121" s="168"/>
      <c r="E121" s="149"/>
      <c r="F121" s="150"/>
      <c r="G121" s="150"/>
      <c r="H121" s="150"/>
      <c r="I121" s="151"/>
    </row>
    <row r="122" spans="1:9" ht="18" customHeight="1">
      <c r="A122" s="144"/>
      <c r="B122" s="167"/>
      <c r="C122" s="167"/>
      <c r="D122" s="168"/>
      <c r="E122" s="149"/>
      <c r="F122" s="150"/>
      <c r="G122" s="150"/>
      <c r="H122" s="150"/>
      <c r="I122" s="151"/>
    </row>
    <row r="123" spans="1:9" ht="18" customHeight="1">
      <c r="A123" s="144"/>
      <c r="B123" s="167"/>
      <c r="C123" s="167"/>
      <c r="D123" s="168"/>
      <c r="E123" s="149"/>
      <c r="F123" s="150"/>
      <c r="G123" s="150"/>
      <c r="H123" s="150"/>
      <c r="I123" s="151"/>
    </row>
    <row r="124" spans="1:9" ht="18" customHeight="1">
      <c r="A124" s="144" t="s">
        <v>348</v>
      </c>
      <c r="B124" s="152" t="s">
        <v>349</v>
      </c>
      <c r="C124" s="152"/>
      <c r="D124" s="145"/>
      <c r="E124" s="146"/>
      <c r="F124" s="145"/>
      <c r="G124" s="145"/>
      <c r="H124" s="145"/>
      <c r="I124" s="145"/>
    </row>
    <row r="125" spans="1:9" ht="18" customHeight="1">
      <c r="A125" s="90" t="s">
        <v>320</v>
      </c>
      <c r="B125" s="130" t="s">
        <v>350</v>
      </c>
      <c r="C125" s="130"/>
      <c r="D125" s="153"/>
      <c r="E125" s="143" t="s">
        <v>337</v>
      </c>
      <c r="F125" s="143" t="s">
        <v>338</v>
      </c>
      <c r="G125" s="143" t="s">
        <v>339</v>
      </c>
      <c r="H125" s="143" t="s">
        <v>340</v>
      </c>
      <c r="I125" s="143" t="s">
        <v>341</v>
      </c>
    </row>
    <row r="126" spans="1:9" ht="18" customHeight="1">
      <c r="A126" s="119"/>
      <c r="B126" s="131"/>
      <c r="C126" s="131"/>
      <c r="D126" s="131"/>
      <c r="E126" s="154"/>
      <c r="F126" s="155"/>
      <c r="G126" s="155"/>
      <c r="H126" s="155"/>
      <c r="I126" s="156"/>
    </row>
    <row r="127" spans="1:9" ht="18" customHeight="1">
      <c r="A127" s="119"/>
      <c r="B127" s="131"/>
      <c r="C127" s="131"/>
      <c r="D127" s="131"/>
      <c r="E127" s="154"/>
      <c r="F127" s="155"/>
      <c r="G127" s="155"/>
      <c r="H127" s="155"/>
      <c r="I127" s="156"/>
    </row>
    <row r="128" spans="1:9" ht="18" customHeight="1">
      <c r="A128" s="119"/>
      <c r="B128" s="131"/>
      <c r="C128" s="131"/>
      <c r="D128" s="131"/>
      <c r="E128" s="154"/>
      <c r="F128" s="155"/>
      <c r="G128" s="155"/>
      <c r="H128" s="155"/>
      <c r="I128" s="156"/>
    </row>
    <row r="129" spans="1:9" ht="21" customHeight="1">
      <c r="A129" s="157"/>
      <c r="B129" s="158"/>
      <c r="C129" s="158"/>
      <c r="D129" s="159"/>
      <c r="E129" s="159"/>
      <c r="F129" s="159"/>
      <c r="G129" s="159"/>
      <c r="H129" s="159"/>
      <c r="I129" s="159"/>
    </row>
    <row r="130" spans="1:9">
      <c r="A130" s="169" t="s">
        <v>351</v>
      </c>
      <c r="B130" s="169"/>
      <c r="C130" s="169"/>
      <c r="D130" s="169"/>
      <c r="E130" s="160"/>
      <c r="F130" s="161" t="s">
        <v>351</v>
      </c>
      <c r="G130" s="161"/>
      <c r="H130" s="161"/>
      <c r="I130" s="161"/>
    </row>
    <row r="131" spans="1:9" ht="22.5" customHeight="1">
      <c r="A131" s="170" t="s">
        <v>352</v>
      </c>
      <c r="B131" s="170"/>
      <c r="C131" s="162"/>
      <c r="D131" s="163" t="s">
        <v>353</v>
      </c>
      <c r="E131" s="166" t="s">
        <v>354</v>
      </c>
      <c r="F131" s="166"/>
      <c r="G131" s="164"/>
      <c r="H131" s="164"/>
      <c r="I131" s="165" t="s">
        <v>355</v>
      </c>
    </row>
  </sheetData>
  <mergeCells count="127">
    <mergeCell ref="A5:B5"/>
    <mergeCell ref="C5:E5"/>
    <mergeCell ref="B7:I7"/>
    <mergeCell ref="B8:I8"/>
    <mergeCell ref="B11:I11"/>
    <mergeCell ref="B14:I14"/>
    <mergeCell ref="A1:B4"/>
    <mergeCell ref="C1:E4"/>
    <mergeCell ref="F1:I1"/>
    <mergeCell ref="F2:I2"/>
    <mergeCell ref="F3:I3"/>
    <mergeCell ref="F4:I4"/>
    <mergeCell ref="B20:F20"/>
    <mergeCell ref="G20:I20"/>
    <mergeCell ref="B21:F21"/>
    <mergeCell ref="G21:I21"/>
    <mergeCell ref="B22:F22"/>
    <mergeCell ref="B23:F23"/>
    <mergeCell ref="G23:I23"/>
    <mergeCell ref="B15:I15"/>
    <mergeCell ref="B16:I16"/>
    <mergeCell ref="B17:F17"/>
    <mergeCell ref="G17:I17"/>
    <mergeCell ref="B18:F18"/>
    <mergeCell ref="B19:F19"/>
    <mergeCell ref="G19:I19"/>
    <mergeCell ref="B28:F28"/>
    <mergeCell ref="G28:I28"/>
    <mergeCell ref="B29:F29"/>
    <mergeCell ref="G29:I29"/>
    <mergeCell ref="B30:F30"/>
    <mergeCell ref="B31:F31"/>
    <mergeCell ref="G31:I31"/>
    <mergeCell ref="B24:F24"/>
    <mergeCell ref="G24:I24"/>
    <mergeCell ref="B25:F25"/>
    <mergeCell ref="G25:I25"/>
    <mergeCell ref="B26:F26"/>
    <mergeCell ref="B27:F27"/>
    <mergeCell ref="B35:F35"/>
    <mergeCell ref="G35:I35"/>
    <mergeCell ref="B36:F36"/>
    <mergeCell ref="B37:F37"/>
    <mergeCell ref="G37:I38"/>
    <mergeCell ref="B38:F38"/>
    <mergeCell ref="B32:F32"/>
    <mergeCell ref="G32:I32"/>
    <mergeCell ref="B33:F33"/>
    <mergeCell ref="G33:I33"/>
    <mergeCell ref="B34:F34"/>
    <mergeCell ref="G34:I34"/>
    <mergeCell ref="B43:F43"/>
    <mergeCell ref="B44:F44"/>
    <mergeCell ref="G44:I44"/>
    <mergeCell ref="B45:F45"/>
    <mergeCell ref="G45:I45"/>
    <mergeCell ref="B46:F46"/>
    <mergeCell ref="G46:I46"/>
    <mergeCell ref="B39:F39"/>
    <mergeCell ref="B40:F40"/>
    <mergeCell ref="G40:I40"/>
    <mergeCell ref="B41:F41"/>
    <mergeCell ref="G41:I41"/>
    <mergeCell ref="B42:F42"/>
    <mergeCell ref="G42:I42"/>
    <mergeCell ref="B51:F51"/>
    <mergeCell ref="B52:F52"/>
    <mergeCell ref="B53:I53"/>
    <mergeCell ref="B54:I54"/>
    <mergeCell ref="B59:C59"/>
    <mergeCell ref="B60:I60"/>
    <mergeCell ref="B47:F47"/>
    <mergeCell ref="G47:I47"/>
    <mergeCell ref="B48:F48"/>
    <mergeCell ref="B49:F49"/>
    <mergeCell ref="G49:I49"/>
    <mergeCell ref="B50:F50"/>
    <mergeCell ref="G50:I50"/>
    <mergeCell ref="B82:D82"/>
    <mergeCell ref="B83:D83"/>
    <mergeCell ref="B84:D84"/>
    <mergeCell ref="B85:D85"/>
    <mergeCell ref="B86:D86"/>
    <mergeCell ref="B87:D87"/>
    <mergeCell ref="B66:I66"/>
    <mergeCell ref="B70:I70"/>
    <mergeCell ref="B78:D78"/>
    <mergeCell ref="B79:D79"/>
    <mergeCell ref="B80:D80"/>
    <mergeCell ref="B81:D81"/>
    <mergeCell ref="B95:D95"/>
    <mergeCell ref="B96:D96"/>
    <mergeCell ref="B97:D97"/>
    <mergeCell ref="B98:D98"/>
    <mergeCell ref="B99:D99"/>
    <mergeCell ref="B100:D100"/>
    <mergeCell ref="B88:D88"/>
    <mergeCell ref="B90:D90"/>
    <mergeCell ref="B91:D91"/>
    <mergeCell ref="B92:D92"/>
    <mergeCell ref="B93:D93"/>
    <mergeCell ref="B94:D94"/>
    <mergeCell ref="B107:D107"/>
    <mergeCell ref="B108:D108"/>
    <mergeCell ref="B109:D109"/>
    <mergeCell ref="B111:D111"/>
    <mergeCell ref="B112:D112"/>
    <mergeCell ref="B113:D113"/>
    <mergeCell ref="B101:D101"/>
    <mergeCell ref="B102:D102"/>
    <mergeCell ref="B103:D103"/>
    <mergeCell ref="B104:D104"/>
    <mergeCell ref="B105:D105"/>
    <mergeCell ref="B106:D106"/>
    <mergeCell ref="E131:F131"/>
    <mergeCell ref="B120:D120"/>
    <mergeCell ref="B121:D121"/>
    <mergeCell ref="B122:D122"/>
    <mergeCell ref="B123:D123"/>
    <mergeCell ref="A130:D130"/>
    <mergeCell ref="A131:B131"/>
    <mergeCell ref="B114:D114"/>
    <mergeCell ref="B115:D115"/>
    <mergeCell ref="B116:D116"/>
    <mergeCell ref="B117:D117"/>
    <mergeCell ref="B118:D118"/>
    <mergeCell ref="B119:D11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6"/>
  <sheetViews>
    <sheetView zoomScale="80" zoomScaleNormal="80" workbookViewId="0">
      <pane xSplit="7" ySplit="10" topLeftCell="H11" activePane="bottomRight" state="frozen"/>
      <selection pane="topRight" activeCell="H1" sqref="H1"/>
      <selection pane="bottomLeft" activeCell="A11" sqref="A11"/>
      <selection pane="bottomRight" activeCell="J32" sqref="J32"/>
    </sheetView>
  </sheetViews>
  <sheetFormatPr defaultRowHeight="14.4"/>
  <cols>
    <col min="1" max="2" width="4" customWidth="1"/>
    <col min="3" max="3" width="4.33203125" customWidth="1"/>
    <col min="4" max="4" width="5.44140625" customWidth="1"/>
    <col min="5" max="5" width="8" customWidth="1"/>
    <col min="6" max="6" width="4.6640625" customWidth="1"/>
    <col min="7" max="7" width="5.33203125" customWidth="1"/>
    <col min="8" max="9" width="6.6640625" customWidth="1"/>
    <col min="10" max="10" width="6" customWidth="1"/>
    <col min="11" max="11" width="9.6640625" customWidth="1"/>
    <col min="12" max="13" width="10.6640625" customWidth="1"/>
    <col min="14" max="14" width="10.109375" bestFit="1" customWidth="1"/>
    <col min="15" max="15" width="10.44140625" customWidth="1"/>
    <col min="16" max="16" width="4.21875" bestFit="1" customWidth="1"/>
    <col min="17" max="17" width="10.6640625" customWidth="1"/>
    <col min="18" max="18" width="11.6640625" bestFit="1" customWidth="1"/>
    <col min="19" max="21" width="11.6640625" customWidth="1"/>
    <col min="22" max="22" width="12" customWidth="1"/>
    <col min="23" max="23" width="12.21875" customWidth="1"/>
    <col min="24" max="24" width="9.88671875" bestFit="1" customWidth="1"/>
    <col min="25" max="25" width="7.33203125" bestFit="1" customWidth="1"/>
    <col min="26" max="26" width="9.88671875" bestFit="1" customWidth="1"/>
    <col min="27" max="27" width="7.44140625" customWidth="1"/>
    <col min="28" max="28" width="16.5546875" customWidth="1"/>
    <col min="29" max="29" width="11.77734375" customWidth="1"/>
    <col min="30" max="30" width="21.109375" customWidth="1"/>
    <col min="31" max="31" width="13.33203125" customWidth="1"/>
    <col min="32" max="32" width="21.44140625" customWidth="1"/>
    <col min="33" max="33" width="13.77734375" customWidth="1"/>
    <col min="34" max="34" width="17.109375" customWidth="1"/>
    <col min="35" max="35" width="19.33203125" customWidth="1"/>
  </cols>
  <sheetData>
    <row r="1" spans="1:35">
      <c r="A1" s="1" t="s">
        <v>0</v>
      </c>
      <c r="B1" s="1"/>
      <c r="C1" s="1"/>
    </row>
    <row r="2" spans="1:35">
      <c r="L2" s="88" t="s">
        <v>226</v>
      </c>
    </row>
    <row r="3" spans="1:35">
      <c r="A3" s="1">
        <v>1</v>
      </c>
      <c r="B3" s="1"/>
      <c r="C3" s="1"/>
      <c r="D3" s="1" t="s">
        <v>1</v>
      </c>
      <c r="E3" s="1"/>
      <c r="F3" s="1" t="s">
        <v>2</v>
      </c>
      <c r="G3" s="1"/>
      <c r="H3" s="1"/>
      <c r="I3" s="1"/>
      <c r="J3" s="1"/>
    </row>
    <row r="4" spans="1:35">
      <c r="D4" s="2" t="s">
        <v>3</v>
      </c>
      <c r="E4" s="2"/>
      <c r="F4" s="2"/>
      <c r="G4" s="2"/>
    </row>
    <row r="5" spans="1:35" ht="14.25" customHeight="1">
      <c r="A5" s="256" t="s">
        <v>4</v>
      </c>
      <c r="B5" s="246" t="s">
        <v>5</v>
      </c>
      <c r="C5" s="246"/>
      <c r="D5" s="246"/>
      <c r="E5" s="246"/>
      <c r="F5" s="246"/>
      <c r="G5" s="246"/>
      <c r="H5" s="245" t="s">
        <v>6</v>
      </c>
      <c r="I5" s="245"/>
      <c r="J5" s="245"/>
      <c r="K5" s="246" t="s">
        <v>7</v>
      </c>
      <c r="L5" s="246"/>
      <c r="M5" s="262" t="s">
        <v>8</v>
      </c>
      <c r="N5" s="263"/>
      <c r="O5" s="263"/>
      <c r="P5" s="263"/>
      <c r="Q5" s="264"/>
      <c r="R5" s="245" t="s">
        <v>9</v>
      </c>
      <c r="S5" s="256" t="s">
        <v>10</v>
      </c>
      <c r="T5" s="247" t="s">
        <v>11</v>
      </c>
      <c r="U5" s="247" t="s">
        <v>12</v>
      </c>
      <c r="V5" s="246" t="s">
        <v>13</v>
      </c>
      <c r="W5" s="259" t="s">
        <v>14</v>
      </c>
      <c r="X5" s="246" t="s">
        <v>15</v>
      </c>
      <c r="Y5" s="246"/>
      <c r="Z5" s="246"/>
      <c r="AA5" s="253" t="s">
        <v>16</v>
      </c>
      <c r="AB5" s="254" t="s">
        <v>17</v>
      </c>
      <c r="AC5" s="254" t="s">
        <v>18</v>
      </c>
      <c r="AD5" s="254" t="s">
        <v>19</v>
      </c>
      <c r="AE5" s="254" t="s">
        <v>20</v>
      </c>
      <c r="AF5" s="246" t="s">
        <v>21</v>
      </c>
      <c r="AG5" s="246" t="s">
        <v>22</v>
      </c>
      <c r="AH5" s="247" t="s">
        <v>23</v>
      </c>
      <c r="AI5" s="246" t="s">
        <v>24</v>
      </c>
    </row>
    <row r="6" spans="1:35" ht="14.25" customHeight="1">
      <c r="A6" s="257"/>
      <c r="B6" s="246"/>
      <c r="C6" s="246"/>
      <c r="D6" s="246"/>
      <c r="E6" s="246"/>
      <c r="F6" s="246"/>
      <c r="G6" s="246"/>
      <c r="H6" s="245"/>
      <c r="I6" s="245"/>
      <c r="J6" s="245"/>
      <c r="K6" s="246"/>
      <c r="L6" s="246"/>
      <c r="M6" s="250" t="s">
        <v>25</v>
      </c>
      <c r="N6" s="251"/>
      <c r="O6" s="251"/>
      <c r="P6" s="251"/>
      <c r="Q6" s="252"/>
      <c r="R6" s="245"/>
      <c r="S6" s="257"/>
      <c r="T6" s="248"/>
      <c r="U6" s="248"/>
      <c r="V6" s="246"/>
      <c r="W6" s="260"/>
      <c r="X6" s="246"/>
      <c r="Y6" s="246"/>
      <c r="Z6" s="246"/>
      <c r="AA6" s="253"/>
      <c r="AB6" s="254"/>
      <c r="AC6" s="254"/>
      <c r="AD6" s="254"/>
      <c r="AE6" s="254"/>
      <c r="AF6" s="246"/>
      <c r="AG6" s="246"/>
      <c r="AH6" s="248"/>
      <c r="AI6" s="246"/>
    </row>
    <row r="7" spans="1:35" ht="15" customHeight="1">
      <c r="A7" s="257"/>
      <c r="B7" s="245" t="s">
        <v>6</v>
      </c>
      <c r="C7" s="245"/>
      <c r="D7" s="246" t="s">
        <v>26</v>
      </c>
      <c r="E7" s="246"/>
      <c r="F7" s="246" t="s">
        <v>27</v>
      </c>
      <c r="G7" s="246"/>
      <c r="H7" s="245"/>
      <c r="I7" s="245"/>
      <c r="J7" s="245"/>
      <c r="K7" s="246" t="s">
        <v>28</v>
      </c>
      <c r="L7" s="246"/>
      <c r="M7" s="247" t="s">
        <v>29</v>
      </c>
      <c r="N7" s="3" t="s">
        <v>30</v>
      </c>
      <c r="O7" s="265" t="s">
        <v>31</v>
      </c>
      <c r="P7" s="266"/>
      <c r="Q7" s="267"/>
      <c r="R7" s="245"/>
      <c r="S7" s="257"/>
      <c r="T7" s="248"/>
      <c r="U7" s="248"/>
      <c r="V7" s="246"/>
      <c r="W7" s="260"/>
      <c r="X7" s="246"/>
      <c r="Y7" s="246"/>
      <c r="Z7" s="246"/>
      <c r="AA7" s="253"/>
      <c r="AB7" s="254"/>
      <c r="AC7" s="254"/>
      <c r="AD7" s="254"/>
      <c r="AE7" s="254"/>
      <c r="AF7" s="246"/>
      <c r="AG7" s="246"/>
      <c r="AH7" s="248"/>
      <c r="AI7" s="246"/>
    </row>
    <row r="8" spans="1:35" ht="14.25" customHeight="1">
      <c r="A8" s="257"/>
      <c r="B8" s="246" t="s">
        <v>32</v>
      </c>
      <c r="C8" s="246" t="s">
        <v>33</v>
      </c>
      <c r="D8" s="246" t="s">
        <v>32</v>
      </c>
      <c r="E8" s="246" t="s">
        <v>33</v>
      </c>
      <c r="F8" s="246" t="s">
        <v>32</v>
      </c>
      <c r="G8" s="246" t="s">
        <v>33</v>
      </c>
      <c r="H8" s="245" t="s">
        <v>34</v>
      </c>
      <c r="I8" s="247" t="s">
        <v>35</v>
      </c>
      <c r="J8" s="247" t="s">
        <v>36</v>
      </c>
      <c r="K8" s="245" t="s">
        <v>37</v>
      </c>
      <c r="L8" s="245" t="s">
        <v>38</v>
      </c>
      <c r="M8" s="248"/>
      <c r="N8" s="3" t="s">
        <v>6</v>
      </c>
      <c r="O8" s="4" t="s">
        <v>39</v>
      </c>
      <c r="P8" s="4" t="s">
        <v>40</v>
      </c>
      <c r="Q8" s="4" t="s">
        <v>41</v>
      </c>
      <c r="R8" s="245"/>
      <c r="S8" s="257"/>
      <c r="T8" s="248"/>
      <c r="U8" s="248"/>
      <c r="V8" s="246"/>
      <c r="W8" s="260"/>
      <c r="X8" s="246" t="s">
        <v>39</v>
      </c>
      <c r="Y8" s="246" t="s">
        <v>42</v>
      </c>
      <c r="Z8" s="4" t="s">
        <v>41</v>
      </c>
      <c r="AA8" s="253"/>
      <c r="AB8" s="254"/>
      <c r="AC8" s="254"/>
      <c r="AD8" s="254"/>
      <c r="AE8" s="254"/>
      <c r="AF8" s="246"/>
      <c r="AG8" s="246"/>
      <c r="AH8" s="248"/>
      <c r="AI8" s="246"/>
    </row>
    <row r="9" spans="1:35" ht="14.25" customHeight="1">
      <c r="A9" s="257"/>
      <c r="B9" s="246"/>
      <c r="C9" s="246"/>
      <c r="D9" s="246"/>
      <c r="E9" s="246"/>
      <c r="F9" s="246"/>
      <c r="G9" s="246"/>
      <c r="H9" s="245"/>
      <c r="I9" s="248"/>
      <c r="J9" s="248"/>
      <c r="K9" s="245"/>
      <c r="L9" s="245"/>
      <c r="M9" s="248"/>
      <c r="N9" s="3"/>
      <c r="O9" s="5"/>
      <c r="P9" s="5"/>
      <c r="Q9" s="5"/>
      <c r="R9" s="245"/>
      <c r="S9" s="257"/>
      <c r="T9" s="248"/>
      <c r="U9" s="248"/>
      <c r="V9" s="246"/>
      <c r="W9" s="260"/>
      <c r="X9" s="246"/>
      <c r="Y9" s="246"/>
      <c r="Z9" s="5"/>
      <c r="AA9" s="253"/>
      <c r="AB9" s="254"/>
      <c r="AC9" s="254"/>
      <c r="AD9" s="254"/>
      <c r="AE9" s="254"/>
      <c r="AF9" s="246"/>
      <c r="AG9" s="246"/>
      <c r="AH9" s="248"/>
      <c r="AI9" s="246"/>
    </row>
    <row r="10" spans="1:35" ht="14.25" customHeight="1">
      <c r="A10" s="258"/>
      <c r="B10" s="246"/>
      <c r="C10" s="246"/>
      <c r="D10" s="246"/>
      <c r="E10" s="246"/>
      <c r="F10" s="246"/>
      <c r="G10" s="246"/>
      <c r="H10" s="245"/>
      <c r="I10" s="249"/>
      <c r="J10" s="249"/>
      <c r="K10" s="245"/>
      <c r="L10" s="245"/>
      <c r="M10" s="249"/>
      <c r="N10" s="6">
        <f>100%-P10-O10-Q10</f>
        <v>0.50499999999999989</v>
      </c>
      <c r="O10" s="7">
        <v>0.3</v>
      </c>
      <c r="P10" s="8"/>
      <c r="Q10" s="9">
        <v>0.19500000000000001</v>
      </c>
      <c r="R10" s="245"/>
      <c r="S10" s="258"/>
      <c r="T10" s="249"/>
      <c r="U10" s="249"/>
      <c r="V10" s="246"/>
      <c r="W10" s="261"/>
      <c r="X10" s="246"/>
      <c r="Y10" s="246"/>
      <c r="Z10" s="8" t="s">
        <v>43</v>
      </c>
      <c r="AA10" s="253"/>
      <c r="AB10" s="255"/>
      <c r="AC10" s="255"/>
      <c r="AD10" s="255"/>
      <c r="AE10" s="255"/>
      <c r="AF10" s="246"/>
      <c r="AG10" s="246"/>
      <c r="AH10" s="249"/>
      <c r="AI10" s="246"/>
    </row>
    <row r="11" spans="1:35" ht="14.25" customHeight="1">
      <c r="A11" s="10">
        <v>1</v>
      </c>
      <c r="B11" s="11">
        <v>1</v>
      </c>
      <c r="C11" s="11" t="s">
        <v>44</v>
      </c>
      <c r="D11" s="12">
        <v>1</v>
      </c>
      <c r="E11" s="12" t="s">
        <v>45</v>
      </c>
      <c r="F11" s="11">
        <v>1</v>
      </c>
      <c r="G11" s="11" t="s">
        <v>46</v>
      </c>
      <c r="H11" s="13">
        <v>1</v>
      </c>
      <c r="I11" s="14"/>
      <c r="J11" s="14"/>
      <c r="K11" s="14">
        <f>'[2]Thang luong P1 - cd'!N26</f>
        <v>2814000</v>
      </c>
      <c r="L11" s="15">
        <f>S11-K11</f>
        <v>9186000</v>
      </c>
      <c r="M11" s="14">
        <f>(K11+L11)*$K$25/$G$25</f>
        <v>5142857.1428571427</v>
      </c>
      <c r="N11" s="14">
        <f>M11*$N$10</f>
        <v>2597142.8571428563</v>
      </c>
      <c r="O11" s="14">
        <f>M11*$O$10</f>
        <v>1542857.1428571427</v>
      </c>
      <c r="P11" s="14"/>
      <c r="Q11" s="14">
        <f t="shared" ref="Q11:Q19" si="0">$Q$10*M11</f>
        <v>1002857.1428571428</v>
      </c>
      <c r="R11" s="10" t="s">
        <v>47</v>
      </c>
      <c r="S11" s="15">
        <v>12000000</v>
      </c>
      <c r="T11" s="15">
        <v>14000000</v>
      </c>
      <c r="U11" s="14">
        <f>L11+M11+K11</f>
        <v>17142857.142857142</v>
      </c>
      <c r="V11" s="14">
        <f>K11+L11</f>
        <v>12000000</v>
      </c>
      <c r="W11" s="16">
        <f>K11+L11+N11</f>
        <v>14597142.857142856</v>
      </c>
      <c r="X11" s="17">
        <f>O11*3</f>
        <v>4628571.4285714282</v>
      </c>
      <c r="Y11" s="17">
        <f>P11*6</f>
        <v>0</v>
      </c>
      <c r="Z11" s="14">
        <f>Q11*12</f>
        <v>12034285.714285715</v>
      </c>
      <c r="AA11" s="11">
        <v>1</v>
      </c>
      <c r="AB11" s="231" t="s">
        <v>48</v>
      </c>
      <c r="AC11" s="231" t="s">
        <v>49</v>
      </c>
      <c r="AD11" s="236" t="s">
        <v>50</v>
      </c>
      <c r="AE11" s="231" t="s">
        <v>51</v>
      </c>
      <c r="AF11" s="239" t="s">
        <v>52</v>
      </c>
      <c r="AG11" s="242" t="s">
        <v>41</v>
      </c>
      <c r="AH11" s="239" t="s">
        <v>53</v>
      </c>
      <c r="AI11" s="236" t="s">
        <v>54</v>
      </c>
    </row>
    <row r="12" spans="1:35">
      <c r="A12" s="10">
        <v>2</v>
      </c>
      <c r="B12" s="11">
        <v>2</v>
      </c>
      <c r="C12" s="11" t="s">
        <v>55</v>
      </c>
      <c r="D12" s="12">
        <v>2</v>
      </c>
      <c r="E12" s="12" t="s">
        <v>56</v>
      </c>
      <c r="F12" s="11">
        <v>2</v>
      </c>
      <c r="G12" s="11" t="s">
        <v>57</v>
      </c>
      <c r="H12" s="13">
        <v>1</v>
      </c>
      <c r="I12" s="14"/>
      <c r="J12" s="14"/>
      <c r="K12" s="14">
        <f>K11</f>
        <v>2814000</v>
      </c>
      <c r="L12" s="15">
        <f>S12-K12</f>
        <v>12186000</v>
      </c>
      <c r="M12" s="14">
        <f t="shared" ref="M12:M20" si="1">(K12+L12)*$K$25/$G$25</f>
        <v>6428571.4285714282</v>
      </c>
      <c r="N12" s="14">
        <f t="shared" ref="N12:N20" si="2">M12*$N$10</f>
        <v>3246428.5714285704</v>
      </c>
      <c r="O12" s="14">
        <f t="shared" ref="O12:O20" si="3">M12*$O$10</f>
        <v>1928571.4285714284</v>
      </c>
      <c r="P12" s="14"/>
      <c r="Q12" s="14">
        <f t="shared" si="0"/>
        <v>1253571.4285714286</v>
      </c>
      <c r="R12" s="10" t="s">
        <v>58</v>
      </c>
      <c r="S12" s="15">
        <f>(14+16)/2*1000000</f>
        <v>15000000</v>
      </c>
      <c r="T12" s="15"/>
      <c r="U12" s="14">
        <f t="shared" ref="U12:U20" si="4">L12+M12+K12</f>
        <v>21428571.428571429</v>
      </c>
      <c r="V12" s="14">
        <f t="shared" ref="V12:V20" si="5">K12+L12</f>
        <v>15000000</v>
      </c>
      <c r="W12" s="16">
        <f t="shared" ref="W12:W20" si="6">K12+L12+N12</f>
        <v>18246428.571428571</v>
      </c>
      <c r="X12" s="17">
        <f t="shared" ref="X12:X20" si="7">O12*3</f>
        <v>5785714.2857142854</v>
      </c>
      <c r="Y12" s="17">
        <f t="shared" ref="Y12:Y20" si="8">P12*6</f>
        <v>0</v>
      </c>
      <c r="Z12" s="14">
        <f t="shared" ref="Z12:Z20" si="9">Q12*12</f>
        <v>15042857.142857144</v>
      </c>
      <c r="AA12" s="18">
        <f>U12/U11%</f>
        <v>125.00000000000001</v>
      </c>
      <c r="AB12" s="232"/>
      <c r="AC12" s="232"/>
      <c r="AD12" s="237"/>
      <c r="AE12" s="232"/>
      <c r="AF12" s="240"/>
      <c r="AG12" s="243"/>
      <c r="AH12" s="240"/>
      <c r="AI12" s="237"/>
    </row>
    <row r="13" spans="1:35">
      <c r="A13" s="10">
        <v>3</v>
      </c>
      <c r="B13" s="11">
        <v>3</v>
      </c>
      <c r="C13" s="11" t="s">
        <v>59</v>
      </c>
      <c r="D13" s="230">
        <v>3</v>
      </c>
      <c r="E13" s="230" t="s">
        <v>60</v>
      </c>
      <c r="F13" s="11">
        <v>3</v>
      </c>
      <c r="G13" s="11" t="s">
        <v>61</v>
      </c>
      <c r="H13" s="13">
        <v>1</v>
      </c>
      <c r="I13" s="14"/>
      <c r="J13" s="14"/>
      <c r="K13" s="14">
        <f t="shared" ref="K13:K20" si="10">K12</f>
        <v>2814000</v>
      </c>
      <c r="L13" s="15">
        <f>L12+(L12-L11)</f>
        <v>15186000</v>
      </c>
      <c r="M13" s="14">
        <f t="shared" si="1"/>
        <v>7714285.7142857146</v>
      </c>
      <c r="N13" s="14">
        <f t="shared" si="2"/>
        <v>3895714.285714285</v>
      </c>
      <c r="O13" s="14">
        <f t="shared" si="3"/>
        <v>2314285.7142857141</v>
      </c>
      <c r="P13" s="14"/>
      <c r="Q13" s="14">
        <f t="shared" si="0"/>
        <v>1504285.7142857143</v>
      </c>
      <c r="R13" s="10" t="s">
        <v>62</v>
      </c>
      <c r="S13" s="15"/>
      <c r="T13" s="15"/>
      <c r="U13" s="14">
        <f t="shared" si="4"/>
        <v>25714285.714285716</v>
      </c>
      <c r="V13" s="14">
        <f t="shared" si="5"/>
        <v>18000000</v>
      </c>
      <c r="W13" s="16">
        <f t="shared" si="6"/>
        <v>21895714.285714284</v>
      </c>
      <c r="X13" s="17">
        <f t="shared" si="7"/>
        <v>6942857.1428571418</v>
      </c>
      <c r="Y13" s="17">
        <f t="shared" si="8"/>
        <v>0</v>
      </c>
      <c r="Z13" s="14">
        <f t="shared" si="9"/>
        <v>18051428.571428571</v>
      </c>
      <c r="AA13" s="18">
        <f t="shared" ref="AA13:AA19" si="11">U13/U12%</f>
        <v>120.00000000000001</v>
      </c>
      <c r="AB13" s="232"/>
      <c r="AC13" s="232"/>
      <c r="AD13" s="237"/>
      <c r="AE13" s="232"/>
      <c r="AF13" s="240"/>
      <c r="AG13" s="243"/>
      <c r="AH13" s="240"/>
      <c r="AI13" s="237"/>
    </row>
    <row r="14" spans="1:35">
      <c r="A14" s="10">
        <v>4</v>
      </c>
      <c r="B14" s="11">
        <v>4</v>
      </c>
      <c r="C14" s="11" t="s">
        <v>63</v>
      </c>
      <c r="D14" s="230"/>
      <c r="E14" s="230"/>
      <c r="F14" s="11">
        <v>4</v>
      </c>
      <c r="G14" s="11" t="s">
        <v>64</v>
      </c>
      <c r="H14" s="13">
        <v>1</v>
      </c>
      <c r="I14" s="14"/>
      <c r="J14" s="14"/>
      <c r="K14" s="14">
        <f t="shared" si="10"/>
        <v>2814000</v>
      </c>
      <c r="L14" s="15">
        <f t="shared" ref="L14:L20" si="12">L13+(L13-L12)</f>
        <v>18186000</v>
      </c>
      <c r="M14" s="14">
        <f t="shared" si="1"/>
        <v>9000000</v>
      </c>
      <c r="N14" s="14">
        <f t="shared" si="2"/>
        <v>4544999.9999999991</v>
      </c>
      <c r="O14" s="14">
        <f t="shared" si="3"/>
        <v>2700000</v>
      </c>
      <c r="P14" s="14"/>
      <c r="Q14" s="14">
        <f t="shared" si="0"/>
        <v>1755000</v>
      </c>
      <c r="R14" s="10" t="s">
        <v>65</v>
      </c>
      <c r="S14" s="15"/>
      <c r="T14" s="15"/>
      <c r="U14" s="14">
        <f t="shared" si="4"/>
        <v>30000000</v>
      </c>
      <c r="V14" s="14">
        <f t="shared" si="5"/>
        <v>21000000</v>
      </c>
      <c r="W14" s="16">
        <f t="shared" si="6"/>
        <v>25545000</v>
      </c>
      <c r="X14" s="17">
        <f t="shared" si="7"/>
        <v>8100000</v>
      </c>
      <c r="Y14" s="17">
        <f t="shared" si="8"/>
        <v>0</v>
      </c>
      <c r="Z14" s="14">
        <f t="shared" si="9"/>
        <v>21060000</v>
      </c>
      <c r="AA14" s="18">
        <f t="shared" si="11"/>
        <v>116.66666666666666</v>
      </c>
      <c r="AB14" s="232"/>
      <c r="AC14" s="232"/>
      <c r="AD14" s="237"/>
      <c r="AE14" s="232"/>
      <c r="AF14" s="240"/>
      <c r="AG14" s="243"/>
      <c r="AH14" s="240"/>
      <c r="AI14" s="237"/>
    </row>
    <row r="15" spans="1:35">
      <c r="A15" s="10">
        <v>5</v>
      </c>
      <c r="B15" s="11">
        <v>5</v>
      </c>
      <c r="C15" s="11" t="s">
        <v>66</v>
      </c>
      <c r="D15" s="230"/>
      <c r="E15" s="230"/>
      <c r="F15" s="11">
        <v>5</v>
      </c>
      <c r="G15" s="11" t="s">
        <v>67</v>
      </c>
      <c r="H15" s="13">
        <v>1</v>
      </c>
      <c r="I15" s="14"/>
      <c r="J15" s="14"/>
      <c r="K15" s="14">
        <f t="shared" si="10"/>
        <v>2814000</v>
      </c>
      <c r="L15" s="15">
        <f t="shared" si="12"/>
        <v>21186000</v>
      </c>
      <c r="M15" s="14">
        <f t="shared" si="1"/>
        <v>10285714.285714285</v>
      </c>
      <c r="N15" s="14">
        <f t="shared" si="2"/>
        <v>5194285.7142857127</v>
      </c>
      <c r="O15" s="14">
        <f t="shared" si="3"/>
        <v>3085714.2857142854</v>
      </c>
      <c r="P15" s="14"/>
      <c r="Q15" s="14">
        <f t="shared" si="0"/>
        <v>2005714.2857142857</v>
      </c>
      <c r="R15" s="10" t="s">
        <v>68</v>
      </c>
      <c r="S15" s="15"/>
      <c r="T15" s="15"/>
      <c r="U15" s="14">
        <f t="shared" si="4"/>
        <v>34285714.285714284</v>
      </c>
      <c r="V15" s="14">
        <f t="shared" si="5"/>
        <v>24000000</v>
      </c>
      <c r="W15" s="16">
        <f t="shared" si="6"/>
        <v>29194285.714285713</v>
      </c>
      <c r="X15" s="17">
        <f t="shared" si="7"/>
        <v>9257142.8571428563</v>
      </c>
      <c r="Y15" s="17">
        <f t="shared" si="8"/>
        <v>0</v>
      </c>
      <c r="Z15" s="14">
        <f t="shared" si="9"/>
        <v>24068571.428571429</v>
      </c>
      <c r="AA15" s="18">
        <f t="shared" si="11"/>
        <v>114.28571428571428</v>
      </c>
      <c r="AB15" s="232"/>
      <c r="AC15" s="232"/>
      <c r="AD15" s="237"/>
      <c r="AE15" s="232"/>
      <c r="AF15" s="240"/>
      <c r="AG15" s="243"/>
      <c r="AH15" s="240"/>
      <c r="AI15" s="237"/>
    </row>
    <row r="16" spans="1:35">
      <c r="A16" s="10">
        <v>6</v>
      </c>
      <c r="B16" s="11">
        <v>6</v>
      </c>
      <c r="C16" s="11" t="s">
        <v>69</v>
      </c>
      <c r="D16" s="230">
        <v>4</v>
      </c>
      <c r="E16" s="231" t="s">
        <v>70</v>
      </c>
      <c r="F16" s="11">
        <v>6</v>
      </c>
      <c r="G16" s="19" t="s">
        <v>71</v>
      </c>
      <c r="H16" s="13">
        <v>1</v>
      </c>
      <c r="I16" s="14"/>
      <c r="J16" s="14"/>
      <c r="K16" s="14">
        <f t="shared" si="10"/>
        <v>2814000</v>
      </c>
      <c r="L16" s="15">
        <f t="shared" si="12"/>
        <v>24186000</v>
      </c>
      <c r="M16" s="14">
        <f t="shared" si="1"/>
        <v>11571428.571428571</v>
      </c>
      <c r="N16" s="14">
        <f t="shared" si="2"/>
        <v>5843571.4285714272</v>
      </c>
      <c r="O16" s="14">
        <f t="shared" si="3"/>
        <v>3471428.5714285714</v>
      </c>
      <c r="P16" s="14"/>
      <c r="Q16" s="14">
        <f t="shared" si="0"/>
        <v>2256428.5714285714</v>
      </c>
      <c r="R16" s="10"/>
      <c r="S16" s="15"/>
      <c r="T16" s="15"/>
      <c r="U16" s="14">
        <f t="shared" si="4"/>
        <v>38571428.571428567</v>
      </c>
      <c r="V16" s="14">
        <f t="shared" si="5"/>
        <v>27000000</v>
      </c>
      <c r="W16" s="16">
        <f t="shared" si="6"/>
        <v>32843571.428571425</v>
      </c>
      <c r="X16" s="17">
        <f t="shared" si="7"/>
        <v>10414285.714285715</v>
      </c>
      <c r="Y16" s="17">
        <f t="shared" si="8"/>
        <v>0</v>
      </c>
      <c r="Z16" s="14">
        <f t="shared" si="9"/>
        <v>27077142.857142858</v>
      </c>
      <c r="AA16" s="18">
        <f t="shared" si="11"/>
        <v>112.5</v>
      </c>
      <c r="AB16" s="232"/>
      <c r="AC16" s="232"/>
      <c r="AD16" s="237"/>
      <c r="AE16" s="232"/>
      <c r="AF16" s="240"/>
      <c r="AG16" s="243"/>
      <c r="AH16" s="240"/>
      <c r="AI16" s="237"/>
    </row>
    <row r="17" spans="1:36">
      <c r="A17" s="10">
        <v>7</v>
      </c>
      <c r="B17" s="11">
        <v>7</v>
      </c>
      <c r="C17" s="11" t="s">
        <v>72</v>
      </c>
      <c r="D17" s="230"/>
      <c r="E17" s="232"/>
      <c r="F17" s="11">
        <v>7</v>
      </c>
      <c r="G17" s="19" t="s">
        <v>73</v>
      </c>
      <c r="H17" s="13">
        <v>1</v>
      </c>
      <c r="I17" s="14"/>
      <c r="J17" s="14"/>
      <c r="K17" s="14">
        <f t="shared" si="10"/>
        <v>2814000</v>
      </c>
      <c r="L17" s="15">
        <f t="shared" si="12"/>
        <v>27186000</v>
      </c>
      <c r="M17" s="14">
        <f t="shared" si="1"/>
        <v>12857142.857142856</v>
      </c>
      <c r="N17" s="14">
        <f t="shared" si="2"/>
        <v>6492857.1428571409</v>
      </c>
      <c r="O17" s="14">
        <f t="shared" si="3"/>
        <v>3857142.8571428568</v>
      </c>
      <c r="P17" s="14"/>
      <c r="Q17" s="14">
        <f t="shared" si="0"/>
        <v>2507142.8571428573</v>
      </c>
      <c r="R17" s="10"/>
      <c r="S17" s="15"/>
      <c r="T17" s="15"/>
      <c r="U17" s="14">
        <f t="shared" si="4"/>
        <v>42857142.857142858</v>
      </c>
      <c r="V17" s="14">
        <f t="shared" si="5"/>
        <v>30000000</v>
      </c>
      <c r="W17" s="16">
        <f t="shared" si="6"/>
        <v>36492857.142857142</v>
      </c>
      <c r="X17" s="17">
        <f t="shared" si="7"/>
        <v>11571428.571428571</v>
      </c>
      <c r="Y17" s="17">
        <f t="shared" si="8"/>
        <v>0</v>
      </c>
      <c r="Z17" s="14">
        <f>Q17*12</f>
        <v>30085714.285714287</v>
      </c>
      <c r="AA17" s="18">
        <f t="shared" si="11"/>
        <v>111.11111111111113</v>
      </c>
      <c r="AB17" s="232"/>
      <c r="AC17" s="232"/>
      <c r="AD17" s="237"/>
      <c r="AE17" s="232"/>
      <c r="AF17" s="240"/>
      <c r="AG17" s="243"/>
      <c r="AH17" s="240"/>
      <c r="AI17" s="237"/>
    </row>
    <row r="18" spans="1:36">
      <c r="A18" s="10">
        <v>8</v>
      </c>
      <c r="B18" s="11">
        <v>8</v>
      </c>
      <c r="C18" s="11" t="s">
        <v>74</v>
      </c>
      <c r="D18" s="230"/>
      <c r="E18" s="233"/>
      <c r="F18" s="11">
        <v>8</v>
      </c>
      <c r="G18" s="19" t="s">
        <v>75</v>
      </c>
      <c r="H18" s="13">
        <v>1</v>
      </c>
      <c r="I18" s="14"/>
      <c r="J18" s="14"/>
      <c r="K18" s="14">
        <f t="shared" si="10"/>
        <v>2814000</v>
      </c>
      <c r="L18" s="15">
        <f t="shared" si="12"/>
        <v>30186000</v>
      </c>
      <c r="M18" s="14">
        <f t="shared" si="1"/>
        <v>14142857.142857144</v>
      </c>
      <c r="N18" s="14">
        <f t="shared" si="2"/>
        <v>7142142.8571428563</v>
      </c>
      <c r="O18" s="14">
        <f t="shared" si="3"/>
        <v>4242857.1428571427</v>
      </c>
      <c r="P18" s="14"/>
      <c r="Q18" s="14">
        <f t="shared" si="0"/>
        <v>2757857.1428571432</v>
      </c>
      <c r="R18" s="10"/>
      <c r="S18" s="15"/>
      <c r="T18" s="15"/>
      <c r="U18" s="14">
        <f t="shared" si="4"/>
        <v>47142857.142857142</v>
      </c>
      <c r="V18" s="14">
        <f t="shared" si="5"/>
        <v>33000000</v>
      </c>
      <c r="W18" s="16">
        <f t="shared" si="6"/>
        <v>40142142.857142858</v>
      </c>
      <c r="X18" s="17">
        <f t="shared" si="7"/>
        <v>12728571.428571429</v>
      </c>
      <c r="Y18" s="17">
        <f t="shared" si="8"/>
        <v>0</v>
      </c>
      <c r="Z18" s="14">
        <f t="shared" ref="Z18" si="13">Q18*12</f>
        <v>33094285.714285716</v>
      </c>
      <c r="AA18" s="18">
        <f t="shared" si="11"/>
        <v>110</v>
      </c>
      <c r="AB18" s="232"/>
      <c r="AC18" s="232"/>
      <c r="AD18" s="237"/>
      <c r="AE18" s="232"/>
      <c r="AF18" s="240"/>
      <c r="AG18" s="243"/>
      <c r="AH18" s="240"/>
      <c r="AI18" s="237"/>
    </row>
    <row r="19" spans="1:36">
      <c r="A19" s="10">
        <v>9</v>
      </c>
      <c r="B19" s="11">
        <v>9</v>
      </c>
      <c r="C19" s="11" t="s">
        <v>76</v>
      </c>
      <c r="D19" s="230">
        <v>5</v>
      </c>
      <c r="E19" s="234" t="s">
        <v>77</v>
      </c>
      <c r="F19" s="11">
        <v>9</v>
      </c>
      <c r="G19" s="19" t="s">
        <v>78</v>
      </c>
      <c r="H19" s="13">
        <v>1</v>
      </c>
      <c r="I19" s="14"/>
      <c r="J19" s="14"/>
      <c r="K19" s="14">
        <f t="shared" si="10"/>
        <v>2814000</v>
      </c>
      <c r="L19" s="15">
        <f t="shared" si="12"/>
        <v>33186000</v>
      </c>
      <c r="M19" s="14">
        <f t="shared" si="1"/>
        <v>15428571.428571429</v>
      </c>
      <c r="N19" s="14">
        <f t="shared" si="2"/>
        <v>7791428.57142857</v>
      </c>
      <c r="O19" s="14">
        <f t="shared" si="3"/>
        <v>4628571.4285714282</v>
      </c>
      <c r="P19" s="14"/>
      <c r="Q19" s="14">
        <f t="shared" si="0"/>
        <v>3008571.4285714286</v>
      </c>
      <c r="R19" s="10"/>
      <c r="S19" s="15"/>
      <c r="T19" s="15"/>
      <c r="U19" s="14">
        <f t="shared" si="4"/>
        <v>51428571.428571433</v>
      </c>
      <c r="V19" s="14">
        <f t="shared" si="5"/>
        <v>36000000</v>
      </c>
      <c r="W19" s="16">
        <f t="shared" si="6"/>
        <v>43791428.571428567</v>
      </c>
      <c r="X19" s="17">
        <f t="shared" si="7"/>
        <v>13885714.285714284</v>
      </c>
      <c r="Y19" s="17">
        <f t="shared" si="8"/>
        <v>0</v>
      </c>
      <c r="Z19" s="14">
        <f>Q19*12</f>
        <v>36102857.142857142</v>
      </c>
      <c r="AA19" s="18">
        <f t="shared" si="11"/>
        <v>109.09090909090911</v>
      </c>
      <c r="AB19" s="232"/>
      <c r="AC19" s="232"/>
      <c r="AD19" s="237"/>
      <c r="AE19" s="232"/>
      <c r="AF19" s="240"/>
      <c r="AG19" s="243"/>
      <c r="AH19" s="240"/>
      <c r="AI19" s="237"/>
    </row>
    <row r="20" spans="1:36">
      <c r="A20" s="10">
        <v>10</v>
      </c>
      <c r="B20" s="11">
        <v>10</v>
      </c>
      <c r="C20" s="11" t="s">
        <v>79</v>
      </c>
      <c r="D20" s="230"/>
      <c r="E20" s="235"/>
      <c r="F20" s="19">
        <v>10</v>
      </c>
      <c r="G20" s="19" t="s">
        <v>80</v>
      </c>
      <c r="H20" s="13">
        <v>1</v>
      </c>
      <c r="I20" s="14"/>
      <c r="J20" s="14"/>
      <c r="K20" s="14">
        <f t="shared" si="10"/>
        <v>2814000</v>
      </c>
      <c r="L20" s="15">
        <f t="shared" si="12"/>
        <v>36186000</v>
      </c>
      <c r="M20" s="14">
        <f t="shared" si="1"/>
        <v>16714285.714285715</v>
      </c>
      <c r="N20" s="14">
        <f t="shared" si="2"/>
        <v>8440714.2857142836</v>
      </c>
      <c r="O20" s="14">
        <f t="shared" si="3"/>
        <v>5014285.7142857146</v>
      </c>
      <c r="P20" s="14"/>
      <c r="Q20" s="14">
        <f>$Q$10*M20</f>
        <v>3259285.7142857146</v>
      </c>
      <c r="R20" s="10"/>
      <c r="S20" s="15"/>
      <c r="T20" s="15"/>
      <c r="U20" s="14">
        <f t="shared" si="4"/>
        <v>55714285.714285716</v>
      </c>
      <c r="V20" s="14">
        <f t="shared" si="5"/>
        <v>39000000</v>
      </c>
      <c r="W20" s="16">
        <f t="shared" si="6"/>
        <v>47440714.285714284</v>
      </c>
      <c r="X20" s="17">
        <f t="shared" si="7"/>
        <v>15042857.142857144</v>
      </c>
      <c r="Y20" s="17">
        <f t="shared" si="8"/>
        <v>0</v>
      </c>
      <c r="Z20" s="14">
        <f t="shared" si="9"/>
        <v>39111428.571428575</v>
      </c>
      <c r="AA20" s="18">
        <f>U20/U17%</f>
        <v>130</v>
      </c>
      <c r="AB20" s="233"/>
      <c r="AC20" s="233"/>
      <c r="AD20" s="238"/>
      <c r="AE20" s="233"/>
      <c r="AF20" s="241"/>
      <c r="AG20" s="244"/>
      <c r="AH20" s="241"/>
      <c r="AI20" s="238"/>
    </row>
    <row r="22" spans="1:36">
      <c r="A22">
        <v>1</v>
      </c>
      <c r="B22" s="20">
        <v>2</v>
      </c>
      <c r="C22">
        <v>3</v>
      </c>
      <c r="D22">
        <v>4</v>
      </c>
      <c r="E22" s="20">
        <v>5</v>
      </c>
      <c r="F22">
        <v>6</v>
      </c>
      <c r="G22">
        <v>7</v>
      </c>
      <c r="H22" s="20">
        <v>8</v>
      </c>
      <c r="I22">
        <v>9</v>
      </c>
      <c r="J22">
        <v>10</v>
      </c>
      <c r="K22" s="20">
        <v>11</v>
      </c>
      <c r="L22">
        <v>12</v>
      </c>
      <c r="M22">
        <v>13</v>
      </c>
      <c r="N22" s="20">
        <v>14</v>
      </c>
      <c r="O22">
        <v>19</v>
      </c>
      <c r="P22" s="20">
        <v>20</v>
      </c>
      <c r="Q22">
        <v>21</v>
      </c>
      <c r="R22">
        <v>22</v>
      </c>
      <c r="S22" s="20">
        <v>23</v>
      </c>
      <c r="T22" s="20"/>
      <c r="U22">
        <v>24</v>
      </c>
      <c r="V22">
        <v>25</v>
      </c>
      <c r="W22" s="20">
        <v>26</v>
      </c>
      <c r="X22">
        <v>27</v>
      </c>
      <c r="Y22">
        <v>28</v>
      </c>
      <c r="Z22" s="20">
        <v>29</v>
      </c>
      <c r="AA22">
        <v>30</v>
      </c>
      <c r="AC22">
        <v>31</v>
      </c>
      <c r="AD22" s="20">
        <v>32</v>
      </c>
      <c r="AE22">
        <v>33</v>
      </c>
      <c r="AF22">
        <v>34</v>
      </c>
      <c r="AG22" s="20">
        <v>35</v>
      </c>
      <c r="AH22">
        <v>36</v>
      </c>
      <c r="AI22">
        <v>37</v>
      </c>
      <c r="AJ22" s="20">
        <v>38</v>
      </c>
    </row>
    <row r="23" spans="1:36">
      <c r="G23" s="20" t="s">
        <v>28</v>
      </c>
      <c r="K23" t="s">
        <v>25</v>
      </c>
    </row>
    <row r="24" spans="1:36">
      <c r="E24" t="s">
        <v>81</v>
      </c>
      <c r="G24">
        <v>50</v>
      </c>
      <c r="K24">
        <f>100-G24</f>
        <v>50</v>
      </c>
    </row>
    <row r="25" spans="1:36">
      <c r="E25" t="s">
        <v>82</v>
      </c>
      <c r="G25">
        <v>70</v>
      </c>
      <c r="K25">
        <f>100-G25</f>
        <v>30</v>
      </c>
    </row>
    <row r="26" spans="1:36">
      <c r="E26" t="s">
        <v>83</v>
      </c>
      <c r="G26">
        <v>80</v>
      </c>
      <c r="K26">
        <f>100-G26</f>
        <v>20</v>
      </c>
    </row>
  </sheetData>
  <mergeCells count="56">
    <mergeCell ref="A5:A10"/>
    <mergeCell ref="B5:G6"/>
    <mergeCell ref="H5:J6"/>
    <mergeCell ref="K5:L6"/>
    <mergeCell ref="M5:Q5"/>
    <mergeCell ref="O7:Q7"/>
    <mergeCell ref="B8:B10"/>
    <mergeCell ref="C8:C10"/>
    <mergeCell ref="D8:D10"/>
    <mergeCell ref="B7:C7"/>
    <mergeCell ref="D7:E7"/>
    <mergeCell ref="F7:G7"/>
    <mergeCell ref="H7:J7"/>
    <mergeCell ref="K7:L7"/>
    <mergeCell ref="J8:J10"/>
    <mergeCell ref="AG5:AG10"/>
    <mergeCell ref="AH5:AH10"/>
    <mergeCell ref="AI5:AI10"/>
    <mergeCell ref="M6:Q6"/>
    <mergeCell ref="M7:M10"/>
    <mergeCell ref="AA5:AA10"/>
    <mergeCell ref="AB5:AB10"/>
    <mergeCell ref="AC5:AC10"/>
    <mergeCell ref="AD5:AD10"/>
    <mergeCell ref="AE5:AE10"/>
    <mergeCell ref="AF5:AF10"/>
    <mergeCell ref="S5:S10"/>
    <mergeCell ref="T5:T10"/>
    <mergeCell ref="U5:U10"/>
    <mergeCell ref="V5:V10"/>
    <mergeCell ref="E8:E10"/>
    <mergeCell ref="F8:F10"/>
    <mergeCell ref="G8:G10"/>
    <mergeCell ref="H8:H10"/>
    <mergeCell ref="I8:I10"/>
    <mergeCell ref="AI11:AI20"/>
    <mergeCell ref="K8:K10"/>
    <mergeCell ref="L8:L10"/>
    <mergeCell ref="X8:X10"/>
    <mergeCell ref="Y8:Y10"/>
    <mergeCell ref="AB11:AB20"/>
    <mergeCell ref="AC11:AC20"/>
    <mergeCell ref="W5:W10"/>
    <mergeCell ref="X5:Z7"/>
    <mergeCell ref="R5:R10"/>
    <mergeCell ref="AD11:AD20"/>
    <mergeCell ref="AE11:AE20"/>
    <mergeCell ref="AF11:AF20"/>
    <mergeCell ref="AG11:AG20"/>
    <mergeCell ref="AH11:AH20"/>
    <mergeCell ref="D13:D15"/>
    <mergeCell ref="E13:E15"/>
    <mergeCell ref="D16:D18"/>
    <mergeCell ref="E16:E18"/>
    <mergeCell ref="D19:D20"/>
    <mergeCell ref="E19:E20"/>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S220"/>
  <sheetViews>
    <sheetView zoomScaleNormal="100" workbookViewId="0">
      <selection activeCell="G21" sqref="G21"/>
    </sheetView>
  </sheetViews>
  <sheetFormatPr defaultColWidth="9" defaultRowHeight="13.8"/>
  <cols>
    <col min="1" max="1" width="4.109375" style="21" customWidth="1"/>
    <col min="2" max="2" width="5.6640625" style="21" customWidth="1"/>
    <col min="3" max="3" width="7.21875" style="21" customWidth="1"/>
    <col min="4" max="4" width="22.21875" style="21" customWidth="1"/>
    <col min="5" max="5" width="6.109375" style="21" customWidth="1"/>
    <col min="6" max="6" width="6.88671875" style="21" customWidth="1"/>
    <col min="7" max="7" width="55" style="21" customWidth="1"/>
    <col min="8" max="8" width="7.109375" style="21" customWidth="1"/>
    <col min="9" max="9" width="6.5546875" style="21" customWidth="1"/>
    <col min="10" max="10" width="10.33203125" style="21" customWidth="1"/>
    <col min="11" max="11" width="9.21875" style="62" customWidth="1"/>
    <col min="12" max="12" width="15.33203125" style="21" customWidth="1"/>
    <col min="13" max="13" width="20.33203125" style="21" customWidth="1"/>
    <col min="14" max="14" width="7.88671875" style="21" customWidth="1"/>
    <col min="15" max="15" width="6" style="21" customWidth="1"/>
    <col min="16" max="16" width="6.77734375" style="21" customWidth="1"/>
    <col min="17" max="17" width="7" style="21" customWidth="1"/>
    <col min="18" max="33" width="7.88671875" style="21" customWidth="1"/>
    <col min="34" max="45" width="10.21875" style="21" customWidth="1"/>
    <col min="46" max="16384" width="9" style="21"/>
  </cols>
  <sheetData>
    <row r="1" spans="1:45">
      <c r="A1" s="287"/>
      <c r="B1" s="288"/>
      <c r="C1" s="288"/>
      <c r="D1" s="289"/>
      <c r="E1" s="293" t="s">
        <v>84</v>
      </c>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5"/>
      <c r="AN1" s="299" t="s">
        <v>85</v>
      </c>
      <c r="AO1" s="277"/>
      <c r="AP1" s="277"/>
      <c r="AQ1" s="277"/>
      <c r="AR1" s="277"/>
      <c r="AS1" s="278"/>
    </row>
    <row r="2" spans="1:45">
      <c r="A2" s="290"/>
      <c r="B2" s="291"/>
      <c r="C2" s="291"/>
      <c r="D2" s="292"/>
      <c r="E2" s="296"/>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8"/>
      <c r="AN2" s="299" t="s">
        <v>86</v>
      </c>
      <c r="AO2" s="277"/>
      <c r="AP2" s="277"/>
      <c r="AQ2" s="277"/>
      <c r="AR2" s="277"/>
      <c r="AS2" s="278"/>
    </row>
    <row r="3" spans="1:45">
      <c r="A3" s="22"/>
      <c r="B3" s="22"/>
      <c r="C3" s="22" t="s">
        <v>87</v>
      </c>
      <c r="D3" s="22" t="s">
        <v>2</v>
      </c>
      <c r="E3" s="22"/>
      <c r="F3" s="22"/>
      <c r="G3" s="22"/>
      <c r="H3" s="23"/>
      <c r="I3" s="22"/>
      <c r="J3" s="88" t="s">
        <v>226</v>
      </c>
      <c r="K3" s="23"/>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row>
    <row r="4" spans="1:45" ht="13.8" customHeight="1">
      <c r="A4" s="300" t="s">
        <v>4</v>
      </c>
      <c r="B4" s="279" t="s">
        <v>33</v>
      </c>
      <c r="C4" s="280"/>
      <c r="D4" s="279" t="s">
        <v>88</v>
      </c>
      <c r="E4" s="300" t="s">
        <v>89</v>
      </c>
      <c r="F4" s="280"/>
      <c r="G4" s="300" t="s">
        <v>90</v>
      </c>
      <c r="H4" s="279" t="s">
        <v>91</v>
      </c>
      <c r="I4" s="280"/>
      <c r="J4" s="279" t="s">
        <v>92</v>
      </c>
      <c r="K4" s="279" t="s">
        <v>93</v>
      </c>
      <c r="L4" s="279" t="s">
        <v>94</v>
      </c>
      <c r="M4" s="282" t="s">
        <v>95</v>
      </c>
      <c r="N4" s="24" t="s">
        <v>6</v>
      </c>
      <c r="O4" s="284" t="s">
        <v>96</v>
      </c>
      <c r="P4" s="285"/>
      <c r="Q4" s="286"/>
      <c r="R4" s="279" t="s">
        <v>97</v>
      </c>
      <c r="S4" s="279"/>
      <c r="T4" s="279"/>
      <c r="U4" s="279"/>
      <c r="V4" s="279"/>
      <c r="W4" s="279"/>
      <c r="X4" s="274" t="s">
        <v>98</v>
      </c>
      <c r="Y4" s="275"/>
      <c r="Z4" s="275"/>
      <c r="AA4" s="275"/>
      <c r="AB4" s="275"/>
      <c r="AC4" s="275"/>
      <c r="AD4" s="275"/>
      <c r="AE4" s="275"/>
      <c r="AF4" s="275"/>
      <c r="AG4" s="275"/>
      <c r="AH4" s="276" t="s">
        <v>99</v>
      </c>
      <c r="AI4" s="277"/>
      <c r="AJ4" s="277"/>
      <c r="AK4" s="277"/>
      <c r="AL4" s="277"/>
      <c r="AM4" s="277"/>
      <c r="AN4" s="277"/>
      <c r="AO4" s="277"/>
      <c r="AP4" s="277"/>
      <c r="AQ4" s="277"/>
      <c r="AR4" s="277"/>
      <c r="AS4" s="278"/>
    </row>
    <row r="5" spans="1:45" ht="27.6">
      <c r="A5" s="280"/>
      <c r="B5" s="24" t="s">
        <v>100</v>
      </c>
      <c r="C5" s="24" t="s">
        <v>101</v>
      </c>
      <c r="D5" s="279"/>
      <c r="E5" s="25" t="s">
        <v>100</v>
      </c>
      <c r="F5" s="24" t="s">
        <v>101</v>
      </c>
      <c r="G5" s="280"/>
      <c r="H5" s="24" t="s">
        <v>102</v>
      </c>
      <c r="I5" s="24" t="s">
        <v>103</v>
      </c>
      <c r="J5" s="280"/>
      <c r="K5" s="281"/>
      <c r="L5" s="280"/>
      <c r="M5" s="283"/>
      <c r="N5" s="24" t="s">
        <v>104</v>
      </c>
      <c r="O5" s="24" t="s">
        <v>105</v>
      </c>
      <c r="P5" s="24" t="s">
        <v>34</v>
      </c>
      <c r="Q5" s="24" t="s">
        <v>106</v>
      </c>
      <c r="R5" s="24" t="s">
        <v>107</v>
      </c>
      <c r="S5" s="24" t="s">
        <v>108</v>
      </c>
      <c r="T5" s="24" t="s">
        <v>109</v>
      </c>
      <c r="U5" s="24" t="s">
        <v>110</v>
      </c>
      <c r="V5" s="24" t="s">
        <v>111</v>
      </c>
      <c r="W5" s="24" t="s">
        <v>112</v>
      </c>
      <c r="X5" s="24">
        <v>1</v>
      </c>
      <c r="Y5" s="24">
        <v>2</v>
      </c>
      <c r="Z5" s="24">
        <v>3</v>
      </c>
      <c r="AA5" s="24">
        <v>4</v>
      </c>
      <c r="AB5" s="24">
        <v>5</v>
      </c>
      <c r="AC5" s="24">
        <v>6</v>
      </c>
      <c r="AD5" s="24">
        <v>7</v>
      </c>
      <c r="AE5" s="24">
        <v>8</v>
      </c>
      <c r="AF5" s="24">
        <v>9</v>
      </c>
      <c r="AG5" s="24">
        <v>9</v>
      </c>
      <c r="AH5" s="26">
        <v>1</v>
      </c>
      <c r="AI5" s="27">
        <v>2</v>
      </c>
      <c r="AJ5" s="27">
        <v>3</v>
      </c>
      <c r="AK5" s="27">
        <v>4</v>
      </c>
      <c r="AL5" s="27">
        <v>5</v>
      </c>
      <c r="AM5" s="27">
        <v>6</v>
      </c>
      <c r="AN5" s="27">
        <v>7</v>
      </c>
      <c r="AO5" s="27">
        <v>8</v>
      </c>
      <c r="AP5" s="27">
        <v>9</v>
      </c>
      <c r="AQ5" s="27">
        <v>10</v>
      </c>
      <c r="AR5" s="27">
        <v>11</v>
      </c>
      <c r="AS5" s="27">
        <v>12</v>
      </c>
    </row>
    <row r="6" spans="1:45" s="41" customFormat="1" ht="27.6">
      <c r="A6" s="28">
        <v>1</v>
      </c>
      <c r="B6" s="29" t="s">
        <v>113</v>
      </c>
      <c r="C6" s="29" t="s">
        <v>114</v>
      </c>
      <c r="D6" s="30" t="s">
        <v>115</v>
      </c>
      <c r="E6" s="31">
        <f>F6</f>
        <v>0.1</v>
      </c>
      <c r="F6" s="32">
        <v>0.1</v>
      </c>
      <c r="G6" s="33" t="s">
        <v>116</v>
      </c>
      <c r="H6" s="34"/>
      <c r="I6" s="28">
        <f>3*12</f>
        <v>36</v>
      </c>
      <c r="J6" s="34" t="s">
        <v>117</v>
      </c>
      <c r="K6" s="34" t="s">
        <v>30</v>
      </c>
      <c r="L6" s="35" t="s">
        <v>118</v>
      </c>
      <c r="M6" s="35" t="s">
        <v>119</v>
      </c>
      <c r="N6" s="36">
        <f>I6/12</f>
        <v>3</v>
      </c>
      <c r="O6" s="36">
        <v>4</v>
      </c>
      <c r="P6" s="37">
        <f>O6/N6</f>
        <v>1.3333333333333333</v>
      </c>
      <c r="Q6" s="38">
        <f>P6*F6</f>
        <v>0.13333333333333333</v>
      </c>
      <c r="R6" s="268" t="s">
        <v>120</v>
      </c>
      <c r="S6" s="268" t="s">
        <v>121</v>
      </c>
      <c r="T6" s="271" t="s">
        <v>122</v>
      </c>
      <c r="U6" s="271" t="s">
        <v>123</v>
      </c>
      <c r="V6" s="271" t="s">
        <v>124</v>
      </c>
      <c r="W6" s="271" t="s">
        <v>125</v>
      </c>
      <c r="X6" s="34">
        <f>N6</f>
        <v>3</v>
      </c>
      <c r="Y6" s="34"/>
      <c r="Z6" s="34"/>
      <c r="AA6" s="34"/>
      <c r="AB6" s="34"/>
      <c r="AC6" s="34"/>
      <c r="AD6" s="34"/>
      <c r="AE6" s="34"/>
      <c r="AF6" s="34"/>
      <c r="AG6" s="34"/>
      <c r="AH6" s="39"/>
      <c r="AI6" s="40"/>
      <c r="AJ6" s="40"/>
      <c r="AK6" s="40"/>
      <c r="AL6" s="40"/>
      <c r="AM6" s="40"/>
      <c r="AN6" s="40"/>
      <c r="AO6" s="40"/>
      <c r="AP6" s="40"/>
      <c r="AQ6" s="40"/>
      <c r="AR6" s="40"/>
      <c r="AS6" s="40"/>
    </row>
    <row r="7" spans="1:45" s="41" customFormat="1" ht="27.6">
      <c r="A7" s="28">
        <v>2</v>
      </c>
      <c r="B7" s="268" t="s">
        <v>126</v>
      </c>
      <c r="C7" s="34" t="s">
        <v>127</v>
      </c>
      <c r="D7" s="269" t="s">
        <v>128</v>
      </c>
      <c r="E7" s="270">
        <f>SUM(F7:F12)</f>
        <v>0.8</v>
      </c>
      <c r="F7" s="32">
        <v>0.25</v>
      </c>
      <c r="G7" s="42" t="s">
        <v>129</v>
      </c>
      <c r="H7" s="43"/>
      <c r="I7" s="34"/>
      <c r="J7" s="34" t="s">
        <v>130</v>
      </c>
      <c r="K7" s="34" t="s">
        <v>30</v>
      </c>
      <c r="L7" s="35" t="s">
        <v>118</v>
      </c>
      <c r="M7" s="35" t="s">
        <v>119</v>
      </c>
      <c r="N7" s="36"/>
      <c r="O7" s="36"/>
      <c r="P7" s="36"/>
      <c r="Q7" s="36"/>
      <c r="R7" s="268"/>
      <c r="S7" s="268"/>
      <c r="T7" s="272"/>
      <c r="U7" s="272"/>
      <c r="V7" s="272"/>
      <c r="W7" s="272"/>
      <c r="X7" s="34">
        <f t="shared" ref="X7:X14" si="0">N7</f>
        <v>0</v>
      </c>
      <c r="Y7" s="34"/>
      <c r="Z7" s="34"/>
      <c r="AA7" s="34"/>
      <c r="AB7" s="34"/>
      <c r="AC7" s="34"/>
      <c r="AD7" s="34"/>
      <c r="AE7" s="34"/>
      <c r="AF7" s="34"/>
      <c r="AG7" s="34"/>
      <c r="AH7" s="44"/>
      <c r="AI7" s="36"/>
      <c r="AJ7" s="36"/>
      <c r="AK7" s="36"/>
      <c r="AL7" s="36"/>
      <c r="AM7" s="36"/>
      <c r="AN7" s="36"/>
      <c r="AO7" s="36"/>
      <c r="AP7" s="36"/>
      <c r="AQ7" s="36"/>
      <c r="AR7" s="36"/>
      <c r="AS7" s="36"/>
    </row>
    <row r="8" spans="1:45" s="41" customFormat="1">
      <c r="A8" s="28">
        <v>3</v>
      </c>
      <c r="B8" s="268"/>
      <c r="C8" s="34" t="s">
        <v>131</v>
      </c>
      <c r="D8" s="269"/>
      <c r="E8" s="268"/>
      <c r="F8" s="32">
        <v>0.2</v>
      </c>
      <c r="G8" s="42" t="s">
        <v>132</v>
      </c>
      <c r="H8" s="43"/>
      <c r="I8" s="34">
        <f>N8*12</f>
        <v>2220</v>
      </c>
      <c r="J8" s="34" t="s">
        <v>133</v>
      </c>
      <c r="K8" s="34" t="s">
        <v>30</v>
      </c>
      <c r="L8" s="35" t="s">
        <v>118</v>
      </c>
      <c r="M8" s="35" t="s">
        <v>119</v>
      </c>
      <c r="N8" s="45">
        <f>'[3]Bang tinh dinh muc'!D13</f>
        <v>185</v>
      </c>
      <c r="O8" s="36"/>
      <c r="P8" s="36"/>
      <c r="Q8" s="36"/>
      <c r="R8" s="268"/>
      <c r="S8" s="268"/>
      <c r="T8" s="272"/>
      <c r="U8" s="272"/>
      <c r="V8" s="272"/>
      <c r="W8" s="272"/>
      <c r="X8" s="34">
        <f t="shared" si="0"/>
        <v>185</v>
      </c>
      <c r="Y8" s="34"/>
      <c r="Z8" s="34"/>
      <c r="AA8" s="34"/>
      <c r="AB8" s="34"/>
      <c r="AC8" s="34"/>
      <c r="AD8" s="34"/>
      <c r="AE8" s="34"/>
      <c r="AF8" s="34"/>
      <c r="AG8" s="34"/>
      <c r="AH8" s="44"/>
      <c r="AI8" s="36"/>
      <c r="AJ8" s="36"/>
      <c r="AK8" s="36"/>
      <c r="AL8" s="36"/>
      <c r="AM8" s="36"/>
      <c r="AN8" s="36"/>
      <c r="AO8" s="36"/>
      <c r="AP8" s="36"/>
      <c r="AQ8" s="36"/>
      <c r="AR8" s="36"/>
      <c r="AS8" s="36"/>
    </row>
    <row r="9" spans="1:45" s="41" customFormat="1">
      <c r="A9" s="28">
        <v>4</v>
      </c>
      <c r="B9" s="268"/>
      <c r="C9" s="34" t="s">
        <v>134</v>
      </c>
      <c r="D9" s="269"/>
      <c r="E9" s="268"/>
      <c r="F9" s="32">
        <v>0.05</v>
      </c>
      <c r="G9" s="42" t="s">
        <v>135</v>
      </c>
      <c r="H9" s="43"/>
      <c r="I9" s="34"/>
      <c r="J9" s="34" t="s">
        <v>136</v>
      </c>
      <c r="K9" s="34" t="s">
        <v>30</v>
      </c>
      <c r="L9" s="35" t="s">
        <v>118</v>
      </c>
      <c r="M9" s="35" t="s">
        <v>119</v>
      </c>
      <c r="N9" s="36"/>
      <c r="O9" s="36"/>
      <c r="P9" s="36"/>
      <c r="Q9" s="36"/>
      <c r="R9" s="268"/>
      <c r="S9" s="268"/>
      <c r="T9" s="272"/>
      <c r="U9" s="272"/>
      <c r="V9" s="272"/>
      <c r="W9" s="272"/>
      <c r="X9" s="34">
        <f t="shared" si="0"/>
        <v>0</v>
      </c>
      <c r="Y9" s="34"/>
      <c r="Z9" s="34"/>
      <c r="AA9" s="34"/>
      <c r="AB9" s="34"/>
      <c r="AC9" s="34"/>
      <c r="AD9" s="34"/>
      <c r="AE9" s="34"/>
      <c r="AF9" s="34"/>
      <c r="AG9" s="34"/>
      <c r="AH9" s="44"/>
      <c r="AI9" s="36"/>
      <c r="AJ9" s="36"/>
      <c r="AK9" s="36"/>
      <c r="AL9" s="36"/>
      <c r="AM9" s="36"/>
      <c r="AN9" s="36"/>
      <c r="AO9" s="36"/>
      <c r="AP9" s="36"/>
      <c r="AQ9" s="36"/>
      <c r="AR9" s="36"/>
      <c r="AS9" s="36"/>
    </row>
    <row r="10" spans="1:45" s="41" customFormat="1">
      <c r="A10" s="28">
        <v>5</v>
      </c>
      <c r="B10" s="268"/>
      <c r="C10" s="34" t="s">
        <v>137</v>
      </c>
      <c r="D10" s="269"/>
      <c r="E10" s="268"/>
      <c r="F10" s="32">
        <v>0.15</v>
      </c>
      <c r="G10" s="42" t="s">
        <v>138</v>
      </c>
      <c r="H10" s="43"/>
      <c r="I10" s="34"/>
      <c r="J10" s="34" t="s">
        <v>139</v>
      </c>
      <c r="K10" s="34" t="s">
        <v>30</v>
      </c>
      <c r="L10" s="35" t="s">
        <v>118</v>
      </c>
      <c r="M10" s="35" t="s">
        <v>119</v>
      </c>
      <c r="N10" s="36"/>
      <c r="O10" s="36"/>
      <c r="P10" s="36"/>
      <c r="Q10" s="36"/>
      <c r="R10" s="268"/>
      <c r="S10" s="268"/>
      <c r="T10" s="272"/>
      <c r="U10" s="272"/>
      <c r="V10" s="272"/>
      <c r="W10" s="272"/>
      <c r="X10" s="34">
        <f t="shared" si="0"/>
        <v>0</v>
      </c>
      <c r="Y10" s="34"/>
      <c r="Z10" s="34"/>
      <c r="AA10" s="34"/>
      <c r="AB10" s="34"/>
      <c r="AC10" s="34"/>
      <c r="AD10" s="34"/>
      <c r="AE10" s="34"/>
      <c r="AF10" s="34"/>
      <c r="AG10" s="34"/>
      <c r="AH10" s="44"/>
      <c r="AI10" s="36"/>
      <c r="AJ10" s="36"/>
      <c r="AK10" s="36"/>
      <c r="AL10" s="36"/>
      <c r="AM10" s="36"/>
      <c r="AN10" s="36"/>
      <c r="AO10" s="36"/>
      <c r="AP10" s="36"/>
      <c r="AQ10" s="36"/>
      <c r="AR10" s="36"/>
      <c r="AS10" s="36"/>
    </row>
    <row r="11" spans="1:45" s="41" customFormat="1" ht="27.6">
      <c r="A11" s="28">
        <v>6</v>
      </c>
      <c r="B11" s="268"/>
      <c r="C11" s="34" t="s">
        <v>140</v>
      </c>
      <c r="D11" s="269"/>
      <c r="E11" s="268"/>
      <c r="F11" s="32">
        <v>0.05</v>
      </c>
      <c r="G11" s="42" t="s">
        <v>141</v>
      </c>
      <c r="H11" s="43"/>
      <c r="I11" s="34"/>
      <c r="J11" s="34" t="s">
        <v>130</v>
      </c>
      <c r="K11" s="34" t="s">
        <v>30</v>
      </c>
      <c r="L11" s="35" t="s">
        <v>118</v>
      </c>
      <c r="M11" s="35" t="s">
        <v>142</v>
      </c>
      <c r="N11" s="36"/>
      <c r="O11" s="36"/>
      <c r="P11" s="36"/>
      <c r="Q11" s="36"/>
      <c r="R11" s="268"/>
      <c r="S11" s="268"/>
      <c r="T11" s="272"/>
      <c r="U11" s="272"/>
      <c r="V11" s="272"/>
      <c r="W11" s="272"/>
      <c r="X11" s="34">
        <f t="shared" si="0"/>
        <v>0</v>
      </c>
      <c r="Y11" s="34"/>
      <c r="Z11" s="34"/>
      <c r="AA11" s="34"/>
      <c r="AB11" s="34"/>
      <c r="AC11" s="34"/>
      <c r="AD11" s="34"/>
      <c r="AE11" s="34"/>
      <c r="AF11" s="34"/>
      <c r="AG11" s="34"/>
      <c r="AH11" s="44"/>
      <c r="AI11" s="36"/>
      <c r="AJ11" s="36"/>
      <c r="AK11" s="36"/>
      <c r="AL11" s="36"/>
      <c r="AM11" s="36"/>
      <c r="AN11" s="36"/>
      <c r="AO11" s="36"/>
      <c r="AP11" s="36"/>
      <c r="AQ11" s="36"/>
      <c r="AR11" s="36"/>
      <c r="AS11" s="36"/>
    </row>
    <row r="12" spans="1:45" s="41" customFormat="1">
      <c r="A12" s="28">
        <v>7</v>
      </c>
      <c r="B12" s="268"/>
      <c r="C12" s="34" t="s">
        <v>143</v>
      </c>
      <c r="D12" s="269"/>
      <c r="E12" s="268"/>
      <c r="F12" s="32">
        <v>0.1</v>
      </c>
      <c r="G12" s="46" t="s">
        <v>144</v>
      </c>
      <c r="H12" s="43"/>
      <c r="I12" s="34"/>
      <c r="J12" s="34" t="s">
        <v>130</v>
      </c>
      <c r="K12" s="34" t="s">
        <v>30</v>
      </c>
      <c r="L12" s="35" t="s">
        <v>118</v>
      </c>
      <c r="M12" s="35" t="s">
        <v>119</v>
      </c>
      <c r="N12" s="36"/>
      <c r="O12" s="36"/>
      <c r="P12" s="36"/>
      <c r="Q12" s="36"/>
      <c r="R12" s="268"/>
      <c r="S12" s="268"/>
      <c r="T12" s="272"/>
      <c r="U12" s="272"/>
      <c r="V12" s="272"/>
      <c r="W12" s="272"/>
      <c r="X12" s="34">
        <f t="shared" si="0"/>
        <v>0</v>
      </c>
      <c r="Y12" s="34"/>
      <c r="Z12" s="34"/>
      <c r="AA12" s="34"/>
      <c r="AB12" s="34"/>
      <c r="AC12" s="34"/>
      <c r="AD12" s="34"/>
      <c r="AE12" s="34"/>
      <c r="AF12" s="34"/>
      <c r="AG12" s="34"/>
      <c r="AH12" s="44"/>
      <c r="AI12" s="36"/>
      <c r="AJ12" s="36"/>
      <c r="AK12" s="36"/>
      <c r="AL12" s="36"/>
      <c r="AM12" s="36"/>
      <c r="AN12" s="36"/>
      <c r="AO12" s="36"/>
      <c r="AP12" s="36"/>
      <c r="AQ12" s="36"/>
      <c r="AR12" s="36"/>
      <c r="AS12" s="36"/>
    </row>
    <row r="13" spans="1:45" s="41" customFormat="1" ht="69">
      <c r="A13" s="28">
        <v>8</v>
      </c>
      <c r="B13" s="34" t="s">
        <v>145</v>
      </c>
      <c r="C13" s="34" t="s">
        <v>146</v>
      </c>
      <c r="D13" s="42" t="s">
        <v>147</v>
      </c>
      <c r="E13" s="32">
        <f>F13</f>
        <v>0.1</v>
      </c>
      <c r="F13" s="32">
        <v>0.1</v>
      </c>
      <c r="G13" s="33" t="s">
        <v>148</v>
      </c>
      <c r="H13" s="43"/>
      <c r="I13" s="34">
        <v>2</v>
      </c>
      <c r="J13" s="34" t="s">
        <v>117</v>
      </c>
      <c r="K13" s="34" t="s">
        <v>30</v>
      </c>
      <c r="L13" s="35" t="s">
        <v>118</v>
      </c>
      <c r="M13" s="29" t="s">
        <v>149</v>
      </c>
      <c r="N13" s="36">
        <v>2</v>
      </c>
      <c r="O13" s="36">
        <v>1</v>
      </c>
      <c r="P13" s="38">
        <v>0.5</v>
      </c>
      <c r="Q13" s="38">
        <f>P13*F13</f>
        <v>0.05</v>
      </c>
      <c r="R13" s="268"/>
      <c r="S13" s="268"/>
      <c r="T13" s="273"/>
      <c r="U13" s="273"/>
      <c r="V13" s="273"/>
      <c r="W13" s="273"/>
      <c r="X13" s="34">
        <f t="shared" si="0"/>
        <v>2</v>
      </c>
      <c r="Y13" s="34"/>
      <c r="Z13" s="34"/>
      <c r="AA13" s="34"/>
      <c r="AB13" s="34"/>
      <c r="AC13" s="34"/>
      <c r="AD13" s="34"/>
      <c r="AE13" s="34"/>
      <c r="AF13" s="34"/>
      <c r="AG13" s="34"/>
      <c r="AH13" s="44"/>
      <c r="AI13" s="36"/>
      <c r="AJ13" s="36"/>
      <c r="AK13" s="36"/>
      <c r="AL13" s="36"/>
      <c r="AM13" s="36"/>
      <c r="AN13" s="36"/>
      <c r="AO13" s="36"/>
      <c r="AP13" s="36"/>
      <c r="AQ13" s="36"/>
      <c r="AR13" s="36"/>
      <c r="AS13" s="36"/>
    </row>
    <row r="14" spans="1:45" s="41" customFormat="1" ht="27.6">
      <c r="A14" s="28"/>
      <c r="B14" s="34" t="s">
        <v>150</v>
      </c>
      <c r="C14" s="34" t="s">
        <v>151</v>
      </c>
      <c r="D14" s="42" t="s">
        <v>152</v>
      </c>
      <c r="E14" s="32">
        <f>F14</f>
        <v>0.1</v>
      </c>
      <c r="F14" s="32">
        <v>0.1</v>
      </c>
      <c r="G14" s="33" t="s">
        <v>153</v>
      </c>
      <c r="H14" s="43"/>
      <c r="I14" s="34">
        <v>100</v>
      </c>
      <c r="J14" s="34" t="s">
        <v>130</v>
      </c>
      <c r="K14" s="34" t="s">
        <v>30</v>
      </c>
      <c r="L14" s="35" t="s">
        <v>154</v>
      </c>
      <c r="M14" s="35" t="s">
        <v>119</v>
      </c>
      <c r="N14" s="36"/>
      <c r="O14" s="44"/>
      <c r="P14" s="47"/>
      <c r="Q14" s="47"/>
      <c r="R14" s="48"/>
      <c r="S14" s="48"/>
      <c r="T14" s="49"/>
      <c r="U14" s="49"/>
      <c r="V14" s="49"/>
      <c r="W14" s="49"/>
      <c r="X14" s="34">
        <f t="shared" si="0"/>
        <v>0</v>
      </c>
      <c r="Y14" s="34"/>
      <c r="Z14" s="34"/>
      <c r="AA14" s="34"/>
      <c r="AB14" s="34"/>
      <c r="AC14" s="34"/>
      <c r="AD14" s="34"/>
      <c r="AE14" s="34"/>
      <c r="AF14" s="34"/>
      <c r="AG14" s="34"/>
      <c r="AH14" s="44"/>
      <c r="AI14" s="36"/>
      <c r="AJ14" s="36"/>
      <c r="AK14" s="36"/>
      <c r="AL14" s="36"/>
      <c r="AM14" s="36"/>
      <c r="AN14" s="36"/>
      <c r="AO14" s="36"/>
      <c r="AP14" s="36"/>
      <c r="AQ14" s="36"/>
      <c r="AR14" s="36"/>
      <c r="AS14" s="50"/>
    </row>
    <row r="15" spans="1:45">
      <c r="A15" s="51" t="s">
        <v>155</v>
      </c>
      <c r="B15" s="52"/>
      <c r="C15" s="52"/>
      <c r="D15" s="52"/>
      <c r="E15" s="53">
        <f>SUM(E6:E14)</f>
        <v>1.1000000000000001</v>
      </c>
      <c r="F15" s="53">
        <f>SUM(F6:F14)</f>
        <v>1.1000000000000003</v>
      </c>
      <c r="G15" s="54"/>
      <c r="H15" s="55"/>
      <c r="I15" s="54"/>
      <c r="J15" s="54"/>
      <c r="K15" s="56"/>
      <c r="L15" s="54"/>
      <c r="M15" s="54"/>
      <c r="N15" s="54"/>
      <c r="O15" s="57"/>
      <c r="P15" s="57"/>
      <c r="Q15" s="58">
        <f>SUM(Q6:Q13)</f>
        <v>0.18333333333333335</v>
      </c>
      <c r="R15" s="57"/>
      <c r="S15" s="57"/>
      <c r="T15" s="57"/>
      <c r="U15" s="57"/>
      <c r="V15" s="57"/>
      <c r="W15" s="57"/>
      <c r="X15" s="54"/>
      <c r="Y15" s="54"/>
      <c r="Z15" s="54"/>
      <c r="AA15" s="54"/>
      <c r="AB15" s="54"/>
      <c r="AC15" s="57"/>
      <c r="AD15" s="57"/>
      <c r="AE15" s="57"/>
      <c r="AF15" s="57"/>
      <c r="AG15" s="57"/>
      <c r="AH15" s="57"/>
      <c r="AI15" s="54"/>
      <c r="AJ15" s="54"/>
      <c r="AK15" s="54"/>
      <c r="AL15" s="54"/>
      <c r="AM15" s="54"/>
      <c r="AN15" s="54"/>
      <c r="AO15" s="54"/>
      <c r="AP15" s="54"/>
      <c r="AQ15" s="54"/>
      <c r="AR15" s="54"/>
      <c r="AS15" s="59"/>
    </row>
    <row r="16" spans="1:45">
      <c r="B16" s="60"/>
      <c r="C16" s="60"/>
      <c r="D16" s="60"/>
      <c r="E16" s="61"/>
      <c r="H16" s="62"/>
    </row>
    <row r="17" spans="1:45" ht="14.4">
      <c r="F17" s="62"/>
      <c r="H17" s="62"/>
      <c r="L17" s="63" t="s">
        <v>156</v>
      </c>
      <c r="M17" s="63"/>
    </row>
    <row r="18" spans="1:45">
      <c r="B18" s="60"/>
      <c r="C18" s="60"/>
      <c r="D18" s="60"/>
      <c r="E18" s="60"/>
      <c r="F18" s="60"/>
      <c r="G18" s="60"/>
      <c r="H18" s="60"/>
      <c r="I18" s="60"/>
      <c r="J18" s="60"/>
      <c r="K18" s="60"/>
      <c r="L18" s="60" t="s">
        <v>157</v>
      </c>
      <c r="M18" s="60"/>
    </row>
    <row r="19" spans="1:45">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row>
    <row r="20" spans="1:45">
      <c r="B20" s="60"/>
      <c r="C20" s="60" t="s">
        <v>158</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row>
    <row r="21" spans="1:45" s="41" customFormat="1">
      <c r="A21" s="28"/>
      <c r="B21" s="271" t="s">
        <v>150</v>
      </c>
      <c r="C21" s="34" t="s">
        <v>151</v>
      </c>
      <c r="D21" s="42" t="s">
        <v>159</v>
      </c>
      <c r="E21" s="32"/>
      <c r="F21" s="32"/>
      <c r="G21" s="33" t="s">
        <v>160</v>
      </c>
      <c r="H21" s="43"/>
      <c r="I21" s="34"/>
      <c r="J21" s="34" t="s">
        <v>161</v>
      </c>
      <c r="K21" s="34" t="s">
        <v>30</v>
      </c>
      <c r="L21" s="35" t="s">
        <v>154</v>
      </c>
      <c r="M21" s="35" t="s">
        <v>119</v>
      </c>
      <c r="N21" s="36"/>
      <c r="O21" s="36"/>
      <c r="P21" s="38"/>
      <c r="Q21" s="38"/>
      <c r="R21" s="34"/>
      <c r="S21" s="34"/>
      <c r="T21" s="34"/>
      <c r="U21" s="34"/>
      <c r="V21" s="34"/>
      <c r="W21" s="34"/>
      <c r="X21" s="34"/>
      <c r="Y21" s="34"/>
      <c r="Z21" s="34"/>
      <c r="AA21" s="34"/>
      <c r="AB21" s="34"/>
      <c r="AC21" s="34"/>
      <c r="AD21" s="34"/>
      <c r="AE21" s="34"/>
      <c r="AF21" s="34"/>
      <c r="AG21" s="34"/>
      <c r="AH21" s="36"/>
      <c r="AI21" s="36"/>
      <c r="AJ21" s="36"/>
      <c r="AK21" s="36"/>
      <c r="AL21" s="36"/>
      <c r="AM21" s="36"/>
      <c r="AN21" s="36"/>
      <c r="AO21" s="36"/>
      <c r="AP21" s="36"/>
      <c r="AQ21" s="36"/>
      <c r="AR21" s="36"/>
      <c r="AS21" s="36"/>
    </row>
    <row r="22" spans="1:45" s="41" customFormat="1">
      <c r="A22" s="28"/>
      <c r="B22" s="272"/>
      <c r="C22" s="34" t="s">
        <v>162</v>
      </c>
      <c r="D22" s="42" t="s">
        <v>163</v>
      </c>
      <c r="E22" s="32"/>
      <c r="F22" s="32"/>
      <c r="G22" s="33" t="s">
        <v>164</v>
      </c>
      <c r="H22" s="43"/>
      <c r="I22" s="34"/>
      <c r="J22" s="34" t="s">
        <v>165</v>
      </c>
      <c r="K22" s="34" t="s">
        <v>30</v>
      </c>
      <c r="L22" s="35" t="s">
        <v>154</v>
      </c>
      <c r="M22" s="35"/>
      <c r="N22" s="36"/>
      <c r="O22" s="36"/>
      <c r="P22" s="38"/>
      <c r="Q22" s="38"/>
      <c r="R22" s="34"/>
      <c r="S22" s="34"/>
      <c r="T22" s="34"/>
      <c r="U22" s="34"/>
      <c r="V22" s="34"/>
      <c r="W22" s="34"/>
      <c r="X22" s="34"/>
      <c r="Y22" s="34"/>
      <c r="Z22" s="34"/>
      <c r="AA22" s="34"/>
      <c r="AB22" s="34"/>
      <c r="AC22" s="34"/>
      <c r="AD22" s="34"/>
      <c r="AE22" s="34"/>
      <c r="AF22" s="34"/>
      <c r="AG22" s="34"/>
      <c r="AH22" s="36"/>
      <c r="AI22" s="36"/>
      <c r="AJ22" s="36"/>
      <c r="AK22" s="36"/>
      <c r="AL22" s="36"/>
      <c r="AM22" s="36"/>
      <c r="AN22" s="36"/>
      <c r="AO22" s="36"/>
      <c r="AP22" s="36"/>
      <c r="AQ22" s="36"/>
      <c r="AR22" s="36"/>
      <c r="AS22" s="36"/>
    </row>
    <row r="23" spans="1:45">
      <c r="A23" s="54"/>
      <c r="B23" s="273"/>
      <c r="C23" s="64" t="s">
        <v>166</v>
      </c>
      <c r="D23" s="42" t="s">
        <v>167</v>
      </c>
      <c r="E23" s="65"/>
      <c r="F23" s="65"/>
      <c r="G23" s="66" t="s">
        <v>168</v>
      </c>
      <c r="H23" s="65"/>
      <c r="I23" s="65"/>
      <c r="J23" s="64" t="s">
        <v>169</v>
      </c>
      <c r="K23" s="34" t="s">
        <v>30</v>
      </c>
      <c r="L23" s="35" t="s">
        <v>154</v>
      </c>
      <c r="M23" s="65"/>
      <c r="N23" s="65"/>
      <c r="O23" s="65"/>
      <c r="P23" s="65"/>
      <c r="Q23" s="65"/>
      <c r="R23" s="65"/>
      <c r="S23" s="65"/>
      <c r="T23" s="65"/>
      <c r="U23" s="65"/>
      <c r="V23" s="65"/>
      <c r="W23" s="65"/>
      <c r="X23" s="65"/>
      <c r="Y23" s="65"/>
      <c r="Z23" s="65"/>
      <c r="AA23" s="65"/>
      <c r="AB23" s="65"/>
      <c r="AC23" s="65"/>
      <c r="AD23" s="65"/>
      <c r="AE23" s="65"/>
      <c r="AF23" s="65"/>
      <c r="AG23" s="65"/>
      <c r="AH23" s="54"/>
      <c r="AI23" s="54"/>
      <c r="AJ23" s="54"/>
      <c r="AK23" s="54"/>
      <c r="AL23" s="54"/>
      <c r="AM23" s="54"/>
      <c r="AN23" s="54"/>
      <c r="AO23" s="54"/>
      <c r="AP23" s="54"/>
      <c r="AQ23" s="54"/>
      <c r="AR23" s="54"/>
      <c r="AS23" s="54"/>
    </row>
    <row r="24" spans="1:45">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row>
    <row r="25" spans="1:45">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row>
    <row r="26" spans="1:45">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row>
    <row r="27" spans="1:45">
      <c r="B27" s="60"/>
      <c r="C27" s="60"/>
      <c r="D27" s="60"/>
      <c r="E27" s="60"/>
      <c r="F27" s="60"/>
      <c r="G27" s="60"/>
      <c r="H27" s="60"/>
      <c r="I27" s="60"/>
      <c r="J27" s="60"/>
      <c r="K27" s="60"/>
      <c r="L27" s="60"/>
      <c r="M27" s="60"/>
    </row>
    <row r="28" spans="1:45">
      <c r="H28" s="62"/>
      <c r="I28" s="62"/>
      <c r="J28" s="62"/>
      <c r="L28" s="62"/>
      <c r="M28" s="62"/>
    </row>
    <row r="29" spans="1:45">
      <c r="H29" s="62"/>
      <c r="I29" s="62"/>
      <c r="J29" s="62"/>
      <c r="L29" s="62"/>
      <c r="M29" s="62"/>
    </row>
    <row r="30" spans="1:45">
      <c r="H30" s="62"/>
    </row>
    <row r="31" spans="1:45">
      <c r="H31" s="62"/>
    </row>
    <row r="32" spans="1:45">
      <c r="H32" s="62"/>
    </row>
    <row r="33" spans="8:8">
      <c r="H33" s="62"/>
    </row>
    <row r="34" spans="8:8">
      <c r="H34" s="62"/>
    </row>
    <row r="35" spans="8:8">
      <c r="H35" s="62"/>
    </row>
    <row r="36" spans="8:8">
      <c r="H36" s="62"/>
    </row>
    <row r="37" spans="8:8">
      <c r="H37" s="62"/>
    </row>
    <row r="38" spans="8:8">
      <c r="H38" s="62"/>
    </row>
    <row r="39" spans="8:8">
      <c r="H39" s="62"/>
    </row>
    <row r="40" spans="8:8">
      <c r="H40" s="62"/>
    </row>
    <row r="41" spans="8:8">
      <c r="H41" s="62"/>
    </row>
    <row r="42" spans="8:8">
      <c r="H42" s="62"/>
    </row>
    <row r="43" spans="8:8">
      <c r="H43" s="62"/>
    </row>
    <row r="44" spans="8:8">
      <c r="H44" s="62"/>
    </row>
    <row r="45" spans="8:8">
      <c r="H45" s="62"/>
    </row>
    <row r="46" spans="8:8">
      <c r="H46" s="62"/>
    </row>
    <row r="47" spans="8:8">
      <c r="H47" s="62"/>
    </row>
    <row r="48" spans="8:8">
      <c r="H48" s="62"/>
    </row>
    <row r="49" spans="8:8">
      <c r="H49" s="62"/>
    </row>
    <row r="50" spans="8:8">
      <c r="H50" s="62"/>
    </row>
    <row r="51" spans="8:8">
      <c r="H51" s="62"/>
    </row>
    <row r="52" spans="8:8">
      <c r="H52" s="62"/>
    </row>
    <row r="53" spans="8:8">
      <c r="H53" s="62"/>
    </row>
    <row r="54" spans="8:8">
      <c r="H54" s="62"/>
    </row>
    <row r="55" spans="8:8">
      <c r="H55" s="62"/>
    </row>
    <row r="56" spans="8:8">
      <c r="H56" s="62"/>
    </row>
    <row r="57" spans="8:8">
      <c r="H57" s="62"/>
    </row>
    <row r="58" spans="8:8">
      <c r="H58" s="62"/>
    </row>
    <row r="59" spans="8:8">
      <c r="H59" s="62"/>
    </row>
    <row r="60" spans="8:8">
      <c r="H60" s="62"/>
    </row>
    <row r="61" spans="8:8">
      <c r="H61" s="62"/>
    </row>
    <row r="62" spans="8:8">
      <c r="H62" s="62"/>
    </row>
    <row r="63" spans="8:8">
      <c r="H63" s="62"/>
    </row>
    <row r="64" spans="8:8">
      <c r="H64" s="62"/>
    </row>
    <row r="65" spans="8:8">
      <c r="H65" s="62"/>
    </row>
    <row r="66" spans="8:8">
      <c r="H66" s="62"/>
    </row>
    <row r="67" spans="8:8">
      <c r="H67" s="62"/>
    </row>
    <row r="68" spans="8:8">
      <c r="H68" s="62"/>
    </row>
    <row r="69" spans="8:8">
      <c r="H69" s="62"/>
    </row>
    <row r="70" spans="8:8">
      <c r="H70" s="62"/>
    </row>
    <row r="71" spans="8:8">
      <c r="H71" s="62"/>
    </row>
    <row r="72" spans="8:8">
      <c r="H72" s="62"/>
    </row>
    <row r="73" spans="8:8">
      <c r="H73" s="62"/>
    </row>
    <row r="74" spans="8:8">
      <c r="H74" s="62"/>
    </row>
    <row r="75" spans="8:8">
      <c r="H75" s="62"/>
    </row>
    <row r="76" spans="8:8">
      <c r="H76" s="62"/>
    </row>
    <row r="77" spans="8:8">
      <c r="H77" s="62"/>
    </row>
    <row r="78" spans="8:8">
      <c r="H78" s="62"/>
    </row>
    <row r="79" spans="8:8">
      <c r="H79" s="62"/>
    </row>
    <row r="80" spans="8:8">
      <c r="H80" s="62"/>
    </row>
    <row r="81" spans="8:8">
      <c r="H81" s="62"/>
    </row>
    <row r="82" spans="8:8">
      <c r="H82" s="62"/>
    </row>
    <row r="83" spans="8:8">
      <c r="H83" s="62"/>
    </row>
    <row r="84" spans="8:8">
      <c r="H84" s="62"/>
    </row>
    <row r="85" spans="8:8">
      <c r="H85" s="62"/>
    </row>
    <row r="86" spans="8:8">
      <c r="H86" s="62"/>
    </row>
    <row r="87" spans="8:8">
      <c r="H87" s="62"/>
    </row>
    <row r="88" spans="8:8">
      <c r="H88" s="62"/>
    </row>
    <row r="89" spans="8:8">
      <c r="H89" s="62"/>
    </row>
    <row r="90" spans="8:8">
      <c r="H90" s="62"/>
    </row>
    <row r="91" spans="8:8">
      <c r="H91" s="62"/>
    </row>
    <row r="92" spans="8:8">
      <c r="H92" s="62"/>
    </row>
    <row r="93" spans="8:8">
      <c r="H93" s="62"/>
    </row>
    <row r="94" spans="8:8">
      <c r="H94" s="62"/>
    </row>
    <row r="95" spans="8:8">
      <c r="H95" s="62"/>
    </row>
    <row r="96" spans="8:8">
      <c r="H96" s="62"/>
    </row>
    <row r="97" spans="8:8">
      <c r="H97" s="62"/>
    </row>
    <row r="98" spans="8:8">
      <c r="H98" s="62"/>
    </row>
    <row r="99" spans="8:8">
      <c r="H99" s="62"/>
    </row>
    <row r="100" spans="8:8">
      <c r="H100" s="62"/>
    </row>
    <row r="101" spans="8:8">
      <c r="H101" s="62"/>
    </row>
    <row r="102" spans="8:8">
      <c r="H102" s="62"/>
    </row>
    <row r="103" spans="8:8">
      <c r="H103" s="62"/>
    </row>
    <row r="104" spans="8:8">
      <c r="H104" s="62"/>
    </row>
    <row r="105" spans="8:8">
      <c r="H105" s="62"/>
    </row>
    <row r="106" spans="8:8">
      <c r="H106" s="62"/>
    </row>
    <row r="107" spans="8:8">
      <c r="H107" s="62"/>
    </row>
    <row r="108" spans="8:8">
      <c r="H108" s="62"/>
    </row>
    <row r="109" spans="8:8">
      <c r="H109" s="62"/>
    </row>
    <row r="110" spans="8:8">
      <c r="H110" s="62"/>
    </row>
    <row r="111" spans="8:8">
      <c r="H111" s="62"/>
    </row>
    <row r="112" spans="8:8">
      <c r="H112" s="62"/>
    </row>
    <row r="113" spans="8:8">
      <c r="H113" s="62"/>
    </row>
    <row r="114" spans="8:8">
      <c r="H114" s="62"/>
    </row>
    <row r="115" spans="8:8">
      <c r="H115" s="62"/>
    </row>
    <row r="116" spans="8:8">
      <c r="H116" s="62"/>
    </row>
    <row r="117" spans="8:8">
      <c r="H117" s="62"/>
    </row>
    <row r="118" spans="8:8">
      <c r="H118" s="62"/>
    </row>
    <row r="119" spans="8:8">
      <c r="H119" s="62"/>
    </row>
    <row r="120" spans="8:8">
      <c r="H120" s="62"/>
    </row>
    <row r="121" spans="8:8">
      <c r="H121" s="62"/>
    </row>
    <row r="122" spans="8:8">
      <c r="H122" s="62"/>
    </row>
    <row r="123" spans="8:8">
      <c r="H123" s="62"/>
    </row>
    <row r="124" spans="8:8">
      <c r="H124" s="62"/>
    </row>
    <row r="125" spans="8:8">
      <c r="H125" s="62"/>
    </row>
    <row r="126" spans="8:8">
      <c r="H126" s="62"/>
    </row>
    <row r="127" spans="8:8">
      <c r="H127" s="62"/>
    </row>
    <row r="128" spans="8:8">
      <c r="H128" s="62"/>
    </row>
    <row r="129" spans="8:8">
      <c r="H129" s="62"/>
    </row>
    <row r="130" spans="8:8">
      <c r="H130" s="62"/>
    </row>
    <row r="131" spans="8:8">
      <c r="H131" s="62"/>
    </row>
    <row r="132" spans="8:8">
      <c r="H132" s="62"/>
    </row>
    <row r="133" spans="8:8">
      <c r="H133" s="62"/>
    </row>
    <row r="134" spans="8:8">
      <c r="H134" s="62"/>
    </row>
    <row r="135" spans="8:8">
      <c r="H135" s="62"/>
    </row>
    <row r="136" spans="8:8">
      <c r="H136" s="62"/>
    </row>
    <row r="137" spans="8:8">
      <c r="H137" s="62"/>
    </row>
    <row r="138" spans="8:8">
      <c r="H138" s="62"/>
    </row>
    <row r="139" spans="8:8">
      <c r="H139" s="62"/>
    </row>
    <row r="140" spans="8:8">
      <c r="H140" s="62"/>
    </row>
    <row r="141" spans="8:8">
      <c r="H141" s="62"/>
    </row>
    <row r="142" spans="8:8">
      <c r="H142" s="62"/>
    </row>
    <row r="143" spans="8:8">
      <c r="H143" s="62"/>
    </row>
    <row r="144" spans="8:8">
      <c r="H144" s="62"/>
    </row>
    <row r="145" spans="8:8">
      <c r="H145" s="62"/>
    </row>
    <row r="146" spans="8:8">
      <c r="H146" s="62"/>
    </row>
    <row r="147" spans="8:8">
      <c r="H147" s="62"/>
    </row>
    <row r="148" spans="8:8">
      <c r="H148" s="62"/>
    </row>
    <row r="149" spans="8:8">
      <c r="H149" s="62"/>
    </row>
    <row r="150" spans="8:8">
      <c r="H150" s="62"/>
    </row>
    <row r="151" spans="8:8">
      <c r="H151" s="62"/>
    </row>
    <row r="152" spans="8:8">
      <c r="H152" s="62"/>
    </row>
    <row r="153" spans="8:8">
      <c r="H153" s="62"/>
    </row>
    <row r="154" spans="8:8">
      <c r="H154" s="62"/>
    </row>
    <row r="155" spans="8:8">
      <c r="H155" s="62"/>
    </row>
    <row r="156" spans="8:8">
      <c r="H156" s="62"/>
    </row>
    <row r="157" spans="8:8">
      <c r="H157" s="62"/>
    </row>
    <row r="158" spans="8:8">
      <c r="H158" s="62"/>
    </row>
    <row r="159" spans="8:8">
      <c r="H159" s="62"/>
    </row>
    <row r="160" spans="8:8">
      <c r="H160" s="62"/>
    </row>
    <row r="161" spans="8:8">
      <c r="H161" s="62"/>
    </row>
    <row r="162" spans="8:8">
      <c r="H162" s="62"/>
    </row>
    <row r="163" spans="8:8">
      <c r="H163" s="62"/>
    </row>
    <row r="164" spans="8:8">
      <c r="H164" s="62"/>
    </row>
    <row r="165" spans="8:8">
      <c r="H165" s="62"/>
    </row>
    <row r="166" spans="8:8">
      <c r="H166" s="62"/>
    </row>
    <row r="167" spans="8:8">
      <c r="H167" s="62"/>
    </row>
    <row r="168" spans="8:8">
      <c r="H168" s="62"/>
    </row>
    <row r="169" spans="8:8">
      <c r="H169" s="62"/>
    </row>
    <row r="170" spans="8:8">
      <c r="H170" s="62"/>
    </row>
    <row r="171" spans="8:8">
      <c r="H171" s="62"/>
    </row>
    <row r="172" spans="8:8">
      <c r="H172" s="62"/>
    </row>
    <row r="173" spans="8:8">
      <c r="H173" s="62"/>
    </row>
    <row r="174" spans="8:8">
      <c r="H174" s="62"/>
    </row>
    <row r="175" spans="8:8">
      <c r="H175" s="62"/>
    </row>
    <row r="176" spans="8:8">
      <c r="H176" s="62"/>
    </row>
    <row r="177" spans="8:8">
      <c r="H177" s="62"/>
    </row>
    <row r="178" spans="8:8">
      <c r="H178" s="62"/>
    </row>
    <row r="179" spans="8:8">
      <c r="H179" s="62"/>
    </row>
    <row r="180" spans="8:8">
      <c r="H180" s="62"/>
    </row>
    <row r="181" spans="8:8">
      <c r="H181" s="62"/>
    </row>
    <row r="182" spans="8:8">
      <c r="H182" s="62"/>
    </row>
    <row r="183" spans="8:8">
      <c r="H183" s="62"/>
    </row>
    <row r="184" spans="8:8">
      <c r="H184" s="62"/>
    </row>
    <row r="185" spans="8:8">
      <c r="H185" s="62"/>
    </row>
    <row r="186" spans="8:8">
      <c r="H186" s="62"/>
    </row>
    <row r="187" spans="8:8">
      <c r="H187" s="62"/>
    </row>
    <row r="188" spans="8:8">
      <c r="H188" s="62"/>
    </row>
    <row r="189" spans="8:8">
      <c r="H189" s="62"/>
    </row>
    <row r="190" spans="8:8">
      <c r="H190" s="62"/>
    </row>
    <row r="191" spans="8:8">
      <c r="H191" s="62"/>
    </row>
    <row r="192" spans="8:8">
      <c r="H192" s="62"/>
    </row>
    <row r="193" spans="8:8">
      <c r="H193" s="62"/>
    </row>
    <row r="194" spans="8:8">
      <c r="H194" s="62"/>
    </row>
    <row r="195" spans="8:8">
      <c r="H195" s="62"/>
    </row>
    <row r="196" spans="8:8">
      <c r="H196" s="62"/>
    </row>
    <row r="197" spans="8:8">
      <c r="H197" s="62"/>
    </row>
    <row r="198" spans="8:8">
      <c r="H198" s="62"/>
    </row>
    <row r="199" spans="8:8">
      <c r="H199" s="62"/>
    </row>
    <row r="200" spans="8:8">
      <c r="H200" s="62"/>
    </row>
    <row r="201" spans="8:8">
      <c r="H201" s="62"/>
    </row>
    <row r="202" spans="8:8">
      <c r="H202" s="62"/>
    </row>
    <row r="203" spans="8:8">
      <c r="H203" s="62"/>
    </row>
    <row r="204" spans="8:8">
      <c r="H204" s="62"/>
    </row>
    <row r="205" spans="8:8">
      <c r="H205" s="62"/>
    </row>
    <row r="206" spans="8:8">
      <c r="H206" s="62"/>
    </row>
    <row r="207" spans="8:8">
      <c r="H207" s="62"/>
    </row>
    <row r="208" spans="8:8">
      <c r="H208" s="62"/>
    </row>
    <row r="209" spans="8:8">
      <c r="H209" s="62"/>
    </row>
    <row r="210" spans="8:8">
      <c r="H210" s="62"/>
    </row>
    <row r="211" spans="8:8">
      <c r="H211" s="62"/>
    </row>
    <row r="212" spans="8:8">
      <c r="H212" s="62"/>
    </row>
    <row r="213" spans="8:8">
      <c r="H213" s="62"/>
    </row>
    <row r="214" spans="8:8">
      <c r="H214" s="62"/>
    </row>
    <row r="215" spans="8:8">
      <c r="H215" s="62"/>
    </row>
    <row r="216" spans="8:8">
      <c r="H216" s="62"/>
    </row>
    <row r="217" spans="8:8">
      <c r="H217" s="62"/>
    </row>
    <row r="218" spans="8:8">
      <c r="H218" s="62"/>
    </row>
    <row r="219" spans="8:8">
      <c r="H219" s="62"/>
    </row>
    <row r="220" spans="8:8">
      <c r="H220" s="62"/>
    </row>
  </sheetData>
  <autoFilter ref="A5:BI15"/>
  <mergeCells count="28">
    <mergeCell ref="A1:D2"/>
    <mergeCell ref="E1:AM2"/>
    <mergeCell ref="AN1:AS1"/>
    <mergeCell ref="AN2:AS2"/>
    <mergeCell ref="A4:A5"/>
    <mergeCell ref="B4:C4"/>
    <mergeCell ref="D4:D5"/>
    <mergeCell ref="E4:F4"/>
    <mergeCell ref="G4:G5"/>
    <mergeCell ref="H4:I4"/>
    <mergeCell ref="AH4:AS4"/>
    <mergeCell ref="R6:R13"/>
    <mergeCell ref="S6:S13"/>
    <mergeCell ref="T6:T13"/>
    <mergeCell ref="U6:U13"/>
    <mergeCell ref="V6:V13"/>
    <mergeCell ref="W6:W13"/>
    <mergeCell ref="R4:W4"/>
    <mergeCell ref="B7:B12"/>
    <mergeCell ref="D7:D12"/>
    <mergeCell ref="E7:E12"/>
    <mergeCell ref="B21:B23"/>
    <mergeCell ref="X4:AG4"/>
    <mergeCell ref="J4:J5"/>
    <mergeCell ref="K4:K5"/>
    <mergeCell ref="L4:L5"/>
    <mergeCell ref="M4:M5"/>
    <mergeCell ref="O4:Q4"/>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U34"/>
  <sheetViews>
    <sheetView zoomScaleNormal="100" workbookViewId="0">
      <selection activeCell="L23" sqref="A23:L23"/>
    </sheetView>
  </sheetViews>
  <sheetFormatPr defaultColWidth="14.33203125" defaultRowHeight="13.8"/>
  <cols>
    <col min="1" max="1" width="4.109375" style="21" customWidth="1"/>
    <col min="2" max="2" width="6.88671875" style="21" customWidth="1"/>
    <col min="3" max="3" width="7.21875" style="21" customWidth="1"/>
    <col min="4" max="4" width="21.88671875" style="21" customWidth="1"/>
    <col min="5" max="5" width="7.88671875" style="21" customWidth="1"/>
    <col min="6" max="6" width="6.33203125" style="21" customWidth="1"/>
    <col min="7" max="7" width="19.88671875" style="21" customWidth="1"/>
    <col min="8" max="8" width="37.44140625" style="21" hidden="1" customWidth="1"/>
    <col min="9" max="11" width="6" style="62" customWidth="1"/>
    <col min="12" max="12" width="16.33203125" style="21" customWidth="1"/>
    <col min="13" max="13" width="9.33203125" style="21" customWidth="1"/>
    <col min="14" max="14" width="5" style="21" customWidth="1"/>
    <col min="15" max="15" width="6.88671875" style="21" customWidth="1"/>
    <col min="16" max="16" width="5.77734375" style="21" customWidth="1"/>
    <col min="17" max="21" width="5.6640625" style="21" bestFit="1" customWidth="1"/>
    <col min="22" max="16384" width="14.33203125" style="21"/>
  </cols>
  <sheetData>
    <row r="1" spans="1:21">
      <c r="A1" s="318"/>
      <c r="B1" s="319"/>
      <c r="C1" s="319"/>
      <c r="D1" s="319"/>
      <c r="E1" s="320" t="s">
        <v>170</v>
      </c>
      <c r="F1" s="321"/>
      <c r="G1" s="321"/>
      <c r="H1" s="321"/>
      <c r="I1" s="321"/>
      <c r="J1" s="321"/>
      <c r="K1" s="321"/>
      <c r="L1" s="321"/>
      <c r="M1" s="321"/>
      <c r="N1" s="321"/>
      <c r="O1" s="321"/>
      <c r="P1" s="321"/>
      <c r="Q1" s="321"/>
      <c r="R1" s="321"/>
      <c r="S1" s="321"/>
      <c r="T1" s="321"/>
      <c r="U1" s="322"/>
    </row>
    <row r="2" spans="1:21">
      <c r="A2" s="319"/>
      <c r="B2" s="319"/>
      <c r="C2" s="319"/>
      <c r="D2" s="319"/>
      <c r="E2" s="323"/>
      <c r="F2" s="324"/>
      <c r="G2" s="324"/>
      <c r="H2" s="324"/>
      <c r="I2" s="324"/>
      <c r="J2" s="324"/>
      <c r="K2" s="324"/>
      <c r="L2" s="324"/>
      <c r="M2" s="324"/>
      <c r="N2" s="324"/>
      <c r="O2" s="324"/>
      <c r="P2" s="324"/>
      <c r="Q2" s="324"/>
      <c r="R2" s="324"/>
      <c r="S2" s="324"/>
      <c r="T2" s="324"/>
      <c r="U2" s="325"/>
    </row>
    <row r="3" spans="1:21">
      <c r="C3" s="21" t="s">
        <v>87</v>
      </c>
      <c r="D3" s="21" t="s">
        <v>2</v>
      </c>
      <c r="L3" s="88" t="s">
        <v>226</v>
      </c>
    </row>
    <row r="4" spans="1:21">
      <c r="A4" s="310" t="s">
        <v>4</v>
      </c>
      <c r="B4" s="310" t="s">
        <v>33</v>
      </c>
      <c r="C4" s="311"/>
      <c r="D4" s="310" t="s">
        <v>171</v>
      </c>
      <c r="E4" s="310" t="s">
        <v>89</v>
      </c>
      <c r="F4" s="310"/>
      <c r="G4" s="310" t="s">
        <v>172</v>
      </c>
      <c r="H4" s="310" t="s">
        <v>173</v>
      </c>
      <c r="I4" s="310" t="s">
        <v>174</v>
      </c>
      <c r="J4" s="310" t="s">
        <v>175</v>
      </c>
      <c r="K4" s="310"/>
      <c r="L4" s="310" t="s">
        <v>176</v>
      </c>
      <c r="M4" s="310" t="s">
        <v>177</v>
      </c>
      <c r="N4" s="312" t="s">
        <v>178</v>
      </c>
      <c r="O4" s="313"/>
      <c r="P4" s="314"/>
      <c r="Q4" s="315" t="s">
        <v>179</v>
      </c>
      <c r="R4" s="316"/>
      <c r="S4" s="316"/>
      <c r="T4" s="316"/>
      <c r="U4" s="316"/>
    </row>
    <row r="5" spans="1:21" ht="27.6">
      <c r="A5" s="311"/>
      <c r="B5" s="67" t="s">
        <v>100</v>
      </c>
      <c r="C5" s="67" t="s">
        <v>101</v>
      </c>
      <c r="D5" s="311"/>
      <c r="E5" s="68" t="s">
        <v>100</v>
      </c>
      <c r="F5" s="68" t="s">
        <v>26</v>
      </c>
      <c r="G5" s="311"/>
      <c r="H5" s="310"/>
      <c r="I5" s="310"/>
      <c r="J5" s="67" t="s">
        <v>102</v>
      </c>
      <c r="K5" s="67" t="s">
        <v>180</v>
      </c>
      <c r="L5" s="311"/>
      <c r="M5" s="310"/>
      <c r="N5" s="67" t="s">
        <v>181</v>
      </c>
      <c r="O5" s="67" t="s">
        <v>182</v>
      </c>
      <c r="P5" s="67" t="s">
        <v>106</v>
      </c>
      <c r="Q5" s="67">
        <v>1</v>
      </c>
      <c r="R5" s="67">
        <v>2</v>
      </c>
      <c r="S5" s="67">
        <v>3</v>
      </c>
      <c r="T5" s="67">
        <v>4</v>
      </c>
      <c r="U5" s="67">
        <v>5</v>
      </c>
    </row>
    <row r="6" spans="1:21">
      <c r="A6" s="69">
        <v>1</v>
      </c>
      <c r="B6" s="317" t="s">
        <v>183</v>
      </c>
      <c r="C6" s="69" t="s">
        <v>184</v>
      </c>
      <c r="D6" s="306" t="s">
        <v>128</v>
      </c>
      <c r="E6" s="317">
        <f>SUM(F6:F10)</f>
        <v>0.45</v>
      </c>
      <c r="F6" s="70">
        <v>0.1</v>
      </c>
      <c r="G6" s="71" t="s">
        <v>185</v>
      </c>
      <c r="H6" s="71"/>
      <c r="I6" s="69" t="s">
        <v>186</v>
      </c>
      <c r="J6" s="69"/>
      <c r="K6" s="69">
        <v>3</v>
      </c>
      <c r="L6" s="56" t="str">
        <f t="shared" ref="L6:L19" si="0">IF(I6="S","Kiểm tra",IF(I6="K","Test","Quan sát hành vi"))</f>
        <v>Test</v>
      </c>
      <c r="M6" s="69" t="s">
        <v>41</v>
      </c>
      <c r="N6" s="69">
        <v>2</v>
      </c>
      <c r="O6" s="72">
        <f>N6/K6</f>
        <v>0.66666666666666663</v>
      </c>
      <c r="P6" s="72">
        <f>O6*F6</f>
        <v>6.6666666666666666E-2</v>
      </c>
      <c r="Q6" s="69">
        <f>R6-1</f>
        <v>2</v>
      </c>
      <c r="R6" s="69">
        <f>K6</f>
        <v>3</v>
      </c>
      <c r="S6" s="73">
        <f t="shared" ref="S6:U19" si="1">R6+1</f>
        <v>4</v>
      </c>
      <c r="T6" s="73">
        <f t="shared" si="1"/>
        <v>5</v>
      </c>
      <c r="U6" s="73">
        <f t="shared" si="1"/>
        <v>6</v>
      </c>
    </row>
    <row r="7" spans="1:21">
      <c r="A7" s="69">
        <v>2</v>
      </c>
      <c r="B7" s="317"/>
      <c r="C7" s="69" t="s">
        <v>187</v>
      </c>
      <c r="D7" s="306"/>
      <c r="E7" s="317"/>
      <c r="F7" s="70">
        <v>0.1</v>
      </c>
      <c r="G7" s="71" t="s">
        <v>188</v>
      </c>
      <c r="H7" s="71"/>
      <c r="I7" s="69" t="s">
        <v>186</v>
      </c>
      <c r="J7" s="69"/>
      <c r="K7" s="69">
        <v>4</v>
      </c>
      <c r="L7" s="56" t="str">
        <f t="shared" si="0"/>
        <v>Test</v>
      </c>
      <c r="M7" s="69" t="s">
        <v>41</v>
      </c>
      <c r="N7" s="69">
        <v>4</v>
      </c>
      <c r="O7" s="72">
        <f t="shared" ref="O7:O19" si="2">N7/K7</f>
        <v>1</v>
      </c>
      <c r="P7" s="72">
        <f t="shared" ref="P7:P19" si="3">O7*F7</f>
        <v>0.1</v>
      </c>
      <c r="Q7" s="69">
        <f t="shared" ref="Q7:Q19" si="4">R7-1</f>
        <v>3</v>
      </c>
      <c r="R7" s="69">
        <f t="shared" ref="R7:R19" si="5">K7</f>
        <v>4</v>
      </c>
      <c r="S7" s="73">
        <f t="shared" si="1"/>
        <v>5</v>
      </c>
      <c r="T7" s="73">
        <f t="shared" si="1"/>
        <v>6</v>
      </c>
      <c r="U7" s="73">
        <f t="shared" si="1"/>
        <v>7</v>
      </c>
    </row>
    <row r="8" spans="1:21">
      <c r="A8" s="69">
        <v>3</v>
      </c>
      <c r="B8" s="317"/>
      <c r="C8" s="69" t="s">
        <v>189</v>
      </c>
      <c r="D8" s="306"/>
      <c r="E8" s="317"/>
      <c r="F8" s="70">
        <v>0.1</v>
      </c>
      <c r="G8" s="71" t="s">
        <v>190</v>
      </c>
      <c r="H8" s="71"/>
      <c r="I8" s="69" t="s">
        <v>191</v>
      </c>
      <c r="J8" s="69"/>
      <c r="K8" s="69">
        <v>4</v>
      </c>
      <c r="L8" s="56" t="str">
        <f t="shared" si="0"/>
        <v>Kiểm tra</v>
      </c>
      <c r="M8" s="69" t="s">
        <v>41</v>
      </c>
      <c r="N8" s="69">
        <v>4</v>
      </c>
      <c r="O8" s="72">
        <f t="shared" si="2"/>
        <v>1</v>
      </c>
      <c r="P8" s="72">
        <f t="shared" si="3"/>
        <v>0.1</v>
      </c>
      <c r="Q8" s="69">
        <f t="shared" si="4"/>
        <v>3</v>
      </c>
      <c r="R8" s="69">
        <f t="shared" si="5"/>
        <v>4</v>
      </c>
      <c r="S8" s="73">
        <f t="shared" si="1"/>
        <v>5</v>
      </c>
      <c r="T8" s="73">
        <f t="shared" si="1"/>
        <v>6</v>
      </c>
      <c r="U8" s="73">
        <f t="shared" si="1"/>
        <v>7</v>
      </c>
    </row>
    <row r="9" spans="1:21" s="75" customFormat="1">
      <c r="A9" s="69">
        <v>4</v>
      </c>
      <c r="B9" s="317"/>
      <c r="C9" s="69" t="s">
        <v>192</v>
      </c>
      <c r="D9" s="306"/>
      <c r="E9" s="317"/>
      <c r="F9" s="70">
        <v>0.1</v>
      </c>
      <c r="G9" s="71" t="s">
        <v>193</v>
      </c>
      <c r="H9" s="71"/>
      <c r="I9" s="69" t="s">
        <v>191</v>
      </c>
      <c r="J9" s="70"/>
      <c r="K9" s="74">
        <v>4</v>
      </c>
      <c r="L9" s="56" t="str">
        <f t="shared" si="0"/>
        <v>Kiểm tra</v>
      </c>
      <c r="M9" s="69" t="s">
        <v>41</v>
      </c>
      <c r="N9" s="69">
        <v>4</v>
      </c>
      <c r="O9" s="72">
        <f t="shared" si="2"/>
        <v>1</v>
      </c>
      <c r="P9" s="72">
        <f t="shared" si="3"/>
        <v>0.1</v>
      </c>
      <c r="Q9" s="69">
        <f t="shared" si="4"/>
        <v>3</v>
      </c>
      <c r="R9" s="69">
        <f t="shared" si="5"/>
        <v>4</v>
      </c>
      <c r="S9" s="73">
        <f t="shared" si="1"/>
        <v>5</v>
      </c>
      <c r="T9" s="73">
        <f t="shared" si="1"/>
        <v>6</v>
      </c>
      <c r="U9" s="73">
        <f t="shared" si="1"/>
        <v>7</v>
      </c>
    </row>
    <row r="10" spans="1:21" s="75" customFormat="1">
      <c r="A10" s="69">
        <v>5</v>
      </c>
      <c r="B10" s="317"/>
      <c r="C10" s="69" t="s">
        <v>194</v>
      </c>
      <c r="D10" s="306"/>
      <c r="E10" s="317"/>
      <c r="F10" s="70">
        <v>0.05</v>
      </c>
      <c r="G10" s="71" t="s">
        <v>195</v>
      </c>
      <c r="H10" s="71"/>
      <c r="I10" s="70" t="s">
        <v>191</v>
      </c>
      <c r="J10" s="70"/>
      <c r="K10" s="74">
        <v>3</v>
      </c>
      <c r="L10" s="56" t="str">
        <f t="shared" si="0"/>
        <v>Kiểm tra</v>
      </c>
      <c r="M10" s="69" t="s">
        <v>41</v>
      </c>
      <c r="N10" s="69">
        <v>2</v>
      </c>
      <c r="O10" s="72">
        <f t="shared" si="2"/>
        <v>0.66666666666666663</v>
      </c>
      <c r="P10" s="72">
        <f t="shared" si="3"/>
        <v>3.3333333333333333E-2</v>
      </c>
      <c r="Q10" s="69">
        <f t="shared" si="4"/>
        <v>2</v>
      </c>
      <c r="R10" s="69">
        <f t="shared" si="5"/>
        <v>3</v>
      </c>
      <c r="S10" s="73">
        <f t="shared" si="1"/>
        <v>4</v>
      </c>
      <c r="T10" s="73">
        <f t="shared" si="1"/>
        <v>5</v>
      </c>
      <c r="U10" s="73">
        <f t="shared" si="1"/>
        <v>6</v>
      </c>
    </row>
    <row r="11" spans="1:21" s="75" customFormat="1">
      <c r="A11" s="69">
        <v>6</v>
      </c>
      <c r="B11" s="304" t="s">
        <v>196</v>
      </c>
      <c r="C11" s="69" t="s">
        <v>197</v>
      </c>
      <c r="D11" s="306" t="s">
        <v>147</v>
      </c>
      <c r="E11" s="304">
        <f>F11+F12</f>
        <v>0.2</v>
      </c>
      <c r="F11" s="70">
        <v>0.1</v>
      </c>
      <c r="G11" s="71" t="s">
        <v>198</v>
      </c>
      <c r="H11" s="71"/>
      <c r="I11" s="70" t="s">
        <v>191</v>
      </c>
      <c r="J11" s="70"/>
      <c r="K11" s="74">
        <v>2</v>
      </c>
      <c r="L11" s="56" t="str">
        <f t="shared" si="0"/>
        <v>Kiểm tra</v>
      </c>
      <c r="M11" s="69" t="s">
        <v>41</v>
      </c>
      <c r="N11" s="69">
        <v>2</v>
      </c>
      <c r="O11" s="72">
        <f t="shared" si="2"/>
        <v>1</v>
      </c>
      <c r="P11" s="72">
        <f t="shared" si="3"/>
        <v>0.1</v>
      </c>
      <c r="Q11" s="69">
        <f t="shared" si="4"/>
        <v>1</v>
      </c>
      <c r="R11" s="69">
        <f t="shared" si="5"/>
        <v>2</v>
      </c>
      <c r="S11" s="73">
        <f t="shared" si="1"/>
        <v>3</v>
      </c>
      <c r="T11" s="73">
        <f t="shared" si="1"/>
        <v>4</v>
      </c>
      <c r="U11" s="73">
        <f t="shared" si="1"/>
        <v>5</v>
      </c>
    </row>
    <row r="12" spans="1:21" s="75" customFormat="1">
      <c r="A12" s="69">
        <v>7</v>
      </c>
      <c r="B12" s="305"/>
      <c r="C12" s="69" t="s">
        <v>199</v>
      </c>
      <c r="D12" s="306"/>
      <c r="E12" s="305"/>
      <c r="F12" s="70">
        <v>0.1</v>
      </c>
      <c r="G12" s="71" t="s">
        <v>200</v>
      </c>
      <c r="H12" s="71"/>
      <c r="I12" s="70" t="s">
        <v>191</v>
      </c>
      <c r="J12" s="70"/>
      <c r="K12" s="74">
        <v>2</v>
      </c>
      <c r="L12" s="56" t="str">
        <f t="shared" si="0"/>
        <v>Kiểm tra</v>
      </c>
      <c r="M12" s="69" t="s">
        <v>41</v>
      </c>
      <c r="N12" s="69">
        <v>2</v>
      </c>
      <c r="O12" s="72">
        <f t="shared" si="2"/>
        <v>1</v>
      </c>
      <c r="P12" s="72">
        <f t="shared" si="3"/>
        <v>0.1</v>
      </c>
      <c r="Q12" s="69">
        <f t="shared" si="4"/>
        <v>1</v>
      </c>
      <c r="R12" s="69">
        <f t="shared" si="5"/>
        <v>2</v>
      </c>
      <c r="S12" s="73">
        <f t="shared" si="1"/>
        <v>3</v>
      </c>
      <c r="T12" s="73">
        <f t="shared" si="1"/>
        <v>4</v>
      </c>
      <c r="U12" s="73">
        <f t="shared" si="1"/>
        <v>5</v>
      </c>
    </row>
    <row r="13" spans="1:21" s="75" customFormat="1" ht="27.6">
      <c r="A13" s="69">
        <v>8</v>
      </c>
      <c r="B13" s="70" t="s">
        <v>126</v>
      </c>
      <c r="C13" s="69" t="s">
        <v>201</v>
      </c>
      <c r="D13" s="76" t="s">
        <v>202</v>
      </c>
      <c r="E13" s="70">
        <f>F13</f>
        <v>0.1</v>
      </c>
      <c r="F13" s="70">
        <v>0.1</v>
      </c>
      <c r="G13" s="71" t="s">
        <v>203</v>
      </c>
      <c r="H13" s="71"/>
      <c r="I13" s="69" t="s">
        <v>204</v>
      </c>
      <c r="J13" s="69"/>
      <c r="K13" s="69">
        <v>3</v>
      </c>
      <c r="L13" s="56" t="str">
        <f t="shared" si="0"/>
        <v>Quan sát hành vi</v>
      </c>
      <c r="M13" s="69" t="s">
        <v>41</v>
      </c>
      <c r="N13" s="69">
        <v>3</v>
      </c>
      <c r="O13" s="72">
        <f t="shared" si="2"/>
        <v>1</v>
      </c>
      <c r="P13" s="72">
        <f t="shared" si="3"/>
        <v>0.1</v>
      </c>
      <c r="Q13" s="69">
        <f t="shared" si="4"/>
        <v>2</v>
      </c>
      <c r="R13" s="69">
        <f t="shared" si="5"/>
        <v>3</v>
      </c>
      <c r="S13" s="73">
        <f t="shared" si="1"/>
        <v>4</v>
      </c>
      <c r="T13" s="73">
        <f t="shared" si="1"/>
        <v>5</v>
      </c>
      <c r="U13" s="73">
        <f t="shared" si="1"/>
        <v>6</v>
      </c>
    </row>
    <row r="14" spans="1:21" s="75" customFormat="1">
      <c r="A14" s="69">
        <v>9</v>
      </c>
      <c r="B14" s="307" t="s">
        <v>205</v>
      </c>
      <c r="C14" s="69" t="s">
        <v>206</v>
      </c>
      <c r="D14" s="308" t="s">
        <v>207</v>
      </c>
      <c r="E14" s="309">
        <f>SUM(F14:F19)</f>
        <v>0.15000000000000002</v>
      </c>
      <c r="F14" s="77">
        <v>1.4999999999999999E-2</v>
      </c>
      <c r="G14" s="78" t="str">
        <f>'[2]Core VH'!A8</f>
        <v>Hiện đại</v>
      </c>
      <c r="H14" s="71"/>
      <c r="I14" s="69" t="s">
        <v>204</v>
      </c>
      <c r="J14" s="69"/>
      <c r="K14" s="69">
        <v>2</v>
      </c>
      <c r="L14" s="56" t="str">
        <f t="shared" si="0"/>
        <v>Quan sát hành vi</v>
      </c>
      <c r="M14" s="69" t="s">
        <v>41</v>
      </c>
      <c r="N14" s="69">
        <v>1</v>
      </c>
      <c r="O14" s="72">
        <f t="shared" si="2"/>
        <v>0.5</v>
      </c>
      <c r="P14" s="72">
        <f t="shared" si="3"/>
        <v>7.4999999999999997E-3</v>
      </c>
      <c r="Q14" s="69">
        <f t="shared" si="4"/>
        <v>1</v>
      </c>
      <c r="R14" s="69">
        <f t="shared" si="5"/>
        <v>2</v>
      </c>
      <c r="S14" s="73">
        <f t="shared" si="1"/>
        <v>3</v>
      </c>
      <c r="T14" s="73">
        <f t="shared" si="1"/>
        <v>4</v>
      </c>
      <c r="U14" s="73">
        <f t="shared" si="1"/>
        <v>5</v>
      </c>
    </row>
    <row r="15" spans="1:21" s="75" customFormat="1">
      <c r="A15" s="69">
        <v>10</v>
      </c>
      <c r="B15" s="307"/>
      <c r="C15" s="69" t="s">
        <v>208</v>
      </c>
      <c r="D15" s="308"/>
      <c r="E15" s="309"/>
      <c r="F15" s="77">
        <v>0.02</v>
      </c>
      <c r="G15" s="78" t="str">
        <f>'[2]Core VH'!A27</f>
        <v>Hạnh phúc</v>
      </c>
      <c r="H15" s="71"/>
      <c r="I15" s="69" t="s">
        <v>204</v>
      </c>
      <c r="J15" s="69"/>
      <c r="K15" s="69">
        <v>2</v>
      </c>
      <c r="L15" s="56" t="str">
        <f t="shared" si="0"/>
        <v>Quan sát hành vi</v>
      </c>
      <c r="M15" s="69" t="s">
        <v>41</v>
      </c>
      <c r="N15" s="69">
        <v>1</v>
      </c>
      <c r="O15" s="72">
        <f t="shared" si="2"/>
        <v>0.5</v>
      </c>
      <c r="P15" s="72">
        <f t="shared" si="3"/>
        <v>0.01</v>
      </c>
      <c r="Q15" s="69">
        <f t="shared" si="4"/>
        <v>1</v>
      </c>
      <c r="R15" s="69">
        <f t="shared" si="5"/>
        <v>2</v>
      </c>
      <c r="S15" s="73">
        <f t="shared" si="1"/>
        <v>3</v>
      </c>
      <c r="T15" s="73">
        <f t="shared" si="1"/>
        <v>4</v>
      </c>
      <c r="U15" s="73">
        <f t="shared" si="1"/>
        <v>5</v>
      </c>
    </row>
    <row r="16" spans="1:21" s="75" customFormat="1">
      <c r="A16" s="69">
        <v>11</v>
      </c>
      <c r="B16" s="307"/>
      <c r="C16" s="69" t="s">
        <v>209</v>
      </c>
      <c r="D16" s="308"/>
      <c r="E16" s="309"/>
      <c r="F16" s="77">
        <v>0.02</v>
      </c>
      <c r="G16" s="78" t="str">
        <f>'[2]Core VH'!A46</f>
        <v>Nhân văn</v>
      </c>
      <c r="H16" s="71"/>
      <c r="I16" s="69" t="s">
        <v>204</v>
      </c>
      <c r="J16" s="69"/>
      <c r="K16" s="69">
        <v>2</v>
      </c>
      <c r="L16" s="56" t="str">
        <f t="shared" si="0"/>
        <v>Quan sát hành vi</v>
      </c>
      <c r="M16" s="69" t="s">
        <v>41</v>
      </c>
      <c r="N16" s="69">
        <v>1</v>
      </c>
      <c r="O16" s="72">
        <f t="shared" si="2"/>
        <v>0.5</v>
      </c>
      <c r="P16" s="72">
        <f t="shared" si="3"/>
        <v>0.01</v>
      </c>
      <c r="Q16" s="69">
        <f t="shared" si="4"/>
        <v>1</v>
      </c>
      <c r="R16" s="69">
        <f t="shared" si="5"/>
        <v>2</v>
      </c>
      <c r="S16" s="73">
        <f t="shared" si="1"/>
        <v>3</v>
      </c>
      <c r="T16" s="73">
        <f t="shared" si="1"/>
        <v>4</v>
      </c>
      <c r="U16" s="73">
        <f t="shared" si="1"/>
        <v>5</v>
      </c>
    </row>
    <row r="17" spans="1:21" s="75" customFormat="1">
      <c r="A17" s="69">
        <v>12</v>
      </c>
      <c r="B17" s="307"/>
      <c r="C17" s="69" t="s">
        <v>210</v>
      </c>
      <c r="D17" s="308"/>
      <c r="E17" s="309"/>
      <c r="F17" s="77">
        <v>1.4999999999999999E-2</v>
      </c>
      <c r="G17" s="78" t="str">
        <f>'[2]Core Canh tranh'!A7</f>
        <v>Thiết kế chương trình</v>
      </c>
      <c r="H17" s="71"/>
      <c r="I17" s="69" t="s">
        <v>191</v>
      </c>
      <c r="J17" s="69"/>
      <c r="K17" s="69">
        <v>2</v>
      </c>
      <c r="L17" s="56" t="str">
        <f t="shared" si="0"/>
        <v>Kiểm tra</v>
      </c>
      <c r="M17" s="69" t="s">
        <v>41</v>
      </c>
      <c r="N17" s="69">
        <v>1</v>
      </c>
      <c r="O17" s="72">
        <f t="shared" si="2"/>
        <v>0.5</v>
      </c>
      <c r="P17" s="72">
        <f t="shared" si="3"/>
        <v>7.4999999999999997E-3</v>
      </c>
      <c r="Q17" s="69">
        <f t="shared" si="4"/>
        <v>1</v>
      </c>
      <c r="R17" s="69">
        <f t="shared" si="5"/>
        <v>2</v>
      </c>
      <c r="S17" s="73">
        <f t="shared" si="1"/>
        <v>3</v>
      </c>
      <c r="T17" s="73">
        <f t="shared" si="1"/>
        <v>4</v>
      </c>
      <c r="U17" s="73">
        <f t="shared" si="1"/>
        <v>5</v>
      </c>
    </row>
    <row r="18" spans="1:21" s="75" customFormat="1">
      <c r="A18" s="69">
        <v>13</v>
      </c>
      <c r="B18" s="307"/>
      <c r="C18" s="69" t="s">
        <v>211</v>
      </c>
      <c r="D18" s="308"/>
      <c r="E18" s="309"/>
      <c r="F18" s="77">
        <f>1.5%+5%</f>
        <v>6.5000000000000002E-2</v>
      </c>
      <c r="G18" s="78" t="str">
        <f>'[2]Core Canh tranh'!A35</f>
        <v>Sáng tạo</v>
      </c>
      <c r="H18" s="71"/>
      <c r="I18" s="69" t="s">
        <v>191</v>
      </c>
      <c r="J18" s="69"/>
      <c r="K18" s="69">
        <v>2</v>
      </c>
      <c r="L18" s="56" t="str">
        <f t="shared" si="0"/>
        <v>Kiểm tra</v>
      </c>
      <c r="M18" s="69" t="s">
        <v>41</v>
      </c>
      <c r="N18" s="69">
        <v>1</v>
      </c>
      <c r="O18" s="72">
        <f t="shared" si="2"/>
        <v>0.5</v>
      </c>
      <c r="P18" s="72">
        <f t="shared" si="3"/>
        <v>3.2500000000000001E-2</v>
      </c>
      <c r="Q18" s="69">
        <f t="shared" si="4"/>
        <v>1</v>
      </c>
      <c r="R18" s="69">
        <f t="shared" si="5"/>
        <v>2</v>
      </c>
      <c r="S18" s="73">
        <f t="shared" si="1"/>
        <v>3</v>
      </c>
      <c r="T18" s="73">
        <f t="shared" si="1"/>
        <v>4</v>
      </c>
      <c r="U18" s="73">
        <f t="shared" si="1"/>
        <v>5</v>
      </c>
    </row>
    <row r="19" spans="1:21" s="75" customFormat="1">
      <c r="A19" s="69">
        <v>14</v>
      </c>
      <c r="B19" s="307"/>
      <c r="C19" s="69" t="s">
        <v>212</v>
      </c>
      <c r="D19" s="308"/>
      <c r="E19" s="309"/>
      <c r="F19" s="77">
        <v>1.4999999999999999E-2</v>
      </c>
      <c r="G19" s="78" t="str">
        <f>'[2]Core Canh tranh'!A41</f>
        <v>Tư duy dịch vụ</v>
      </c>
      <c r="H19" s="71"/>
      <c r="I19" s="69" t="s">
        <v>204</v>
      </c>
      <c r="J19" s="69"/>
      <c r="K19" s="69">
        <v>2</v>
      </c>
      <c r="L19" s="56" t="str">
        <f t="shared" si="0"/>
        <v>Quan sát hành vi</v>
      </c>
      <c r="M19" s="69" t="s">
        <v>41</v>
      </c>
      <c r="N19" s="69">
        <v>1</v>
      </c>
      <c r="O19" s="72">
        <f t="shared" si="2"/>
        <v>0.5</v>
      </c>
      <c r="P19" s="72">
        <f t="shared" si="3"/>
        <v>7.4999999999999997E-3</v>
      </c>
      <c r="Q19" s="69">
        <f t="shared" si="4"/>
        <v>1</v>
      </c>
      <c r="R19" s="69">
        <f t="shared" si="5"/>
        <v>2</v>
      </c>
      <c r="S19" s="73">
        <f t="shared" si="1"/>
        <v>3</v>
      </c>
      <c r="T19" s="73">
        <f t="shared" si="1"/>
        <v>4</v>
      </c>
      <c r="U19" s="73">
        <f t="shared" si="1"/>
        <v>5</v>
      </c>
    </row>
    <row r="20" spans="1:21">
      <c r="A20" s="301" t="s">
        <v>155</v>
      </c>
      <c r="B20" s="302"/>
      <c r="C20" s="302"/>
      <c r="D20" s="303"/>
      <c r="E20" s="79">
        <f>SUM(E6:E19)</f>
        <v>0.9</v>
      </c>
      <c r="F20" s="79">
        <f>SUM(F6:F19)</f>
        <v>0.9</v>
      </c>
      <c r="G20" s="80"/>
      <c r="H20" s="80"/>
      <c r="I20" s="69"/>
      <c r="J20" s="69"/>
      <c r="K20" s="69"/>
      <c r="L20" s="80"/>
      <c r="M20" s="80"/>
      <c r="N20" s="80"/>
      <c r="O20" s="80"/>
      <c r="P20" s="81">
        <f>SUM(P6:P19)</f>
        <v>0.7749999999999998</v>
      </c>
      <c r="Q20" s="69"/>
      <c r="R20" s="69"/>
      <c r="S20" s="69"/>
      <c r="T20" s="69"/>
      <c r="U20" s="69"/>
    </row>
    <row r="21" spans="1:21">
      <c r="A21" s="60"/>
      <c r="B21" s="60"/>
      <c r="C21" s="60"/>
      <c r="D21" s="60"/>
      <c r="E21" s="60"/>
      <c r="F21" s="60"/>
    </row>
    <row r="22" spans="1:21">
      <c r="A22" s="60"/>
      <c r="B22" s="60"/>
      <c r="C22" s="60"/>
      <c r="D22" s="60"/>
      <c r="E22" s="60"/>
      <c r="F22" s="60"/>
    </row>
    <row r="23" spans="1:21">
      <c r="D23" s="82" t="s">
        <v>213</v>
      </c>
      <c r="E23" s="82"/>
      <c r="F23" s="82"/>
    </row>
    <row r="24" spans="1:21" ht="14.4">
      <c r="D24" s="82" t="s">
        <v>214</v>
      </c>
      <c r="E24" s="82"/>
      <c r="F24" s="82"/>
      <c r="L24" s="63" t="s">
        <v>156</v>
      </c>
      <c r="M24" s="63"/>
      <c r="N24" s="63"/>
      <c r="O24" s="63"/>
      <c r="P24" s="63"/>
    </row>
    <row r="25" spans="1:21">
      <c r="B25" s="60"/>
      <c r="C25" s="60"/>
      <c r="D25" s="82" t="s">
        <v>215</v>
      </c>
      <c r="E25" s="82"/>
      <c r="F25" s="82"/>
      <c r="G25" s="60"/>
      <c r="H25" s="60"/>
      <c r="I25" s="60"/>
      <c r="J25" s="60"/>
      <c r="K25" s="60"/>
      <c r="L25" s="60"/>
      <c r="M25" s="60"/>
      <c r="N25" s="60"/>
      <c r="O25" s="60"/>
      <c r="P25" s="60"/>
    </row>
    <row r="26" spans="1:21">
      <c r="B26" s="60"/>
      <c r="C26" s="60"/>
      <c r="D26" s="82" t="s">
        <v>216</v>
      </c>
      <c r="E26" s="82"/>
      <c r="F26" s="82"/>
      <c r="G26" s="60"/>
      <c r="H26" s="60"/>
      <c r="I26" s="60"/>
      <c r="J26" s="60"/>
      <c r="K26" s="60"/>
      <c r="L26" s="60"/>
      <c r="M26" s="60"/>
      <c r="N26" s="60"/>
      <c r="O26" s="60"/>
      <c r="P26" s="60"/>
      <c r="Q26" s="60"/>
      <c r="R26" s="60"/>
      <c r="S26" s="60"/>
      <c r="T26" s="60"/>
      <c r="U26" s="60"/>
    </row>
    <row r="27" spans="1:21">
      <c r="B27" s="60"/>
      <c r="C27" s="60"/>
      <c r="D27" s="82" t="s">
        <v>217</v>
      </c>
      <c r="E27" s="82"/>
      <c r="F27" s="82"/>
      <c r="G27" s="60"/>
      <c r="H27" s="60"/>
      <c r="I27" s="60"/>
      <c r="J27" s="60"/>
      <c r="K27" s="60"/>
      <c r="L27" s="60"/>
      <c r="M27" s="60"/>
      <c r="N27" s="60"/>
      <c r="O27" s="60"/>
      <c r="P27" s="60"/>
      <c r="Q27" s="60"/>
      <c r="R27" s="60"/>
      <c r="S27" s="60"/>
      <c r="T27" s="60"/>
      <c r="U27" s="60"/>
    </row>
    <row r="28" spans="1:21">
      <c r="B28" s="60"/>
      <c r="C28" s="60"/>
      <c r="D28" s="60"/>
      <c r="E28" s="60"/>
      <c r="F28" s="60"/>
      <c r="G28" s="60"/>
      <c r="H28" s="60"/>
      <c r="I28" s="60"/>
      <c r="J28" s="60"/>
      <c r="K28" s="60"/>
      <c r="L28" s="60"/>
      <c r="M28" s="60"/>
      <c r="N28" s="60"/>
      <c r="O28" s="60"/>
      <c r="P28" s="60"/>
      <c r="Q28" s="60"/>
      <c r="R28" s="60"/>
      <c r="S28" s="60"/>
      <c r="T28" s="60"/>
      <c r="U28" s="60"/>
    </row>
    <row r="29" spans="1:21">
      <c r="B29" s="60"/>
      <c r="C29" s="60"/>
      <c r="D29" s="60"/>
      <c r="E29" s="60"/>
      <c r="F29" s="60"/>
      <c r="G29" s="60"/>
      <c r="H29" s="60"/>
      <c r="I29" s="60"/>
      <c r="J29" s="60"/>
      <c r="K29" s="60"/>
      <c r="L29" s="60"/>
      <c r="M29" s="60"/>
      <c r="N29" s="60"/>
      <c r="O29" s="60"/>
      <c r="P29" s="60"/>
      <c r="Q29" s="60"/>
      <c r="R29" s="60"/>
      <c r="S29" s="60"/>
      <c r="T29" s="60"/>
      <c r="U29" s="60"/>
    </row>
    <row r="30" spans="1:21">
      <c r="B30" s="60"/>
      <c r="C30" s="60"/>
      <c r="D30" s="60"/>
      <c r="E30" s="60"/>
      <c r="F30" s="60"/>
      <c r="G30" s="60"/>
      <c r="H30" s="60"/>
      <c r="I30" s="60"/>
      <c r="J30" s="60"/>
      <c r="K30" s="60"/>
      <c r="L30" s="60"/>
      <c r="M30" s="60"/>
      <c r="N30" s="60"/>
      <c r="O30" s="60"/>
      <c r="P30" s="60"/>
      <c r="Q30" s="60"/>
      <c r="R30" s="60"/>
      <c r="S30" s="60"/>
      <c r="T30" s="60"/>
      <c r="U30" s="60"/>
    </row>
    <row r="31" spans="1:21">
      <c r="B31" s="60"/>
      <c r="C31" s="60"/>
      <c r="D31" s="60"/>
      <c r="E31" s="60"/>
      <c r="F31" s="60"/>
      <c r="G31" s="60"/>
      <c r="H31" s="60"/>
      <c r="I31" s="60"/>
      <c r="J31" s="60"/>
      <c r="K31" s="60"/>
      <c r="L31" s="60"/>
      <c r="M31" s="60"/>
      <c r="N31" s="60"/>
      <c r="O31" s="60"/>
      <c r="P31" s="60"/>
      <c r="Q31" s="60"/>
      <c r="R31" s="60"/>
      <c r="S31" s="60"/>
      <c r="T31" s="60"/>
      <c r="U31" s="60"/>
    </row>
    <row r="32" spans="1:21">
      <c r="B32" s="60"/>
      <c r="C32" s="60"/>
      <c r="D32" s="60"/>
      <c r="E32" s="60"/>
      <c r="F32" s="60"/>
      <c r="G32" s="60"/>
      <c r="H32" s="60"/>
      <c r="I32" s="60"/>
      <c r="J32" s="60"/>
      <c r="K32" s="60"/>
      <c r="L32" s="60"/>
      <c r="M32" s="60"/>
      <c r="N32" s="60"/>
      <c r="O32" s="60"/>
      <c r="P32" s="60"/>
    </row>
    <row r="33" spans="12:16">
      <c r="L33" s="62"/>
      <c r="M33" s="62"/>
      <c r="N33" s="62"/>
      <c r="O33" s="62"/>
      <c r="P33" s="62"/>
    </row>
    <row r="34" spans="12:16">
      <c r="L34" s="62"/>
      <c r="M34" s="62"/>
      <c r="N34" s="62"/>
      <c r="O34" s="62"/>
      <c r="P34" s="62"/>
    </row>
  </sheetData>
  <autoFilter ref="A5:Z20"/>
  <mergeCells count="24">
    <mergeCell ref="A1:D2"/>
    <mergeCell ref="E1:U2"/>
    <mergeCell ref="A4:A5"/>
    <mergeCell ref="B4:C4"/>
    <mergeCell ref="D4:D5"/>
    <mergeCell ref="E4:F4"/>
    <mergeCell ref="G4:G5"/>
    <mergeCell ref="H4:H5"/>
    <mergeCell ref="I4:I5"/>
    <mergeCell ref="J4:K4"/>
    <mergeCell ref="L4:L5"/>
    <mergeCell ref="M4:M5"/>
    <mergeCell ref="N4:P4"/>
    <mergeCell ref="Q4:U4"/>
    <mergeCell ref="B6:B10"/>
    <mergeCell ref="D6:D10"/>
    <mergeCell ref="E6:E10"/>
    <mergeCell ref="A20:D20"/>
    <mergeCell ref="B11:B12"/>
    <mergeCell ref="D11:D12"/>
    <mergeCell ref="E11:E12"/>
    <mergeCell ref="B14:B19"/>
    <mergeCell ref="D14:D19"/>
    <mergeCell ref="E14:E19"/>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19" sqref="M19"/>
    </sheetView>
  </sheetViews>
  <sheetFormatPr defaultColWidth="9" defaultRowHeight="14.4"/>
  <cols>
    <col min="1" max="16384" width="9" style="326"/>
  </cols>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2"/>
  <sheetViews>
    <sheetView zoomScale="85" zoomScaleNormal="85" workbookViewId="0">
      <pane ySplit="2" topLeftCell="A3" activePane="bottomLeft" state="frozen"/>
      <selection activeCell="M5" sqref="M5"/>
      <selection pane="bottomLeft" activeCell="M5" sqref="M5"/>
    </sheetView>
  </sheetViews>
  <sheetFormatPr defaultColWidth="9" defaultRowHeight="15"/>
  <cols>
    <col min="1" max="1" width="3.88671875" style="328" customWidth="1"/>
    <col min="2" max="2" width="7.33203125" style="328" customWidth="1"/>
    <col min="3" max="3" width="16.21875" style="328" customWidth="1"/>
    <col min="4" max="4" width="83.44140625" style="328" customWidth="1"/>
    <col min="5" max="16384" width="9" style="328"/>
  </cols>
  <sheetData>
    <row r="1" spans="2:4">
      <c r="B1" s="327" t="s">
        <v>356</v>
      </c>
      <c r="C1" s="327"/>
      <c r="D1" s="327"/>
    </row>
    <row r="2" spans="2:4">
      <c r="B2" s="329" t="s">
        <v>357</v>
      </c>
      <c r="C2" s="329"/>
      <c r="D2" s="329"/>
    </row>
    <row r="3" spans="2:4">
      <c r="B3" s="330" t="s">
        <v>358</v>
      </c>
      <c r="C3" s="330"/>
      <c r="D3" s="330"/>
    </row>
    <row r="4" spans="2:4">
      <c r="B4" s="331" t="s">
        <v>359</v>
      </c>
      <c r="C4" s="332" t="s">
        <v>360</v>
      </c>
      <c r="D4" s="332"/>
    </row>
    <row r="5" spans="2:4">
      <c r="B5" s="331" t="s">
        <v>361</v>
      </c>
      <c r="C5" s="332" t="s">
        <v>362</v>
      </c>
      <c r="D5" s="332"/>
    </row>
    <row r="6" spans="2:4">
      <c r="B6" s="330" t="s">
        <v>363</v>
      </c>
      <c r="C6" s="330"/>
      <c r="D6" s="330"/>
    </row>
    <row r="7" spans="2:4">
      <c r="B7" s="331" t="s">
        <v>364</v>
      </c>
      <c r="C7" s="333" t="s">
        <v>365</v>
      </c>
      <c r="D7" s="334"/>
    </row>
    <row r="8" spans="2:4" ht="90" customHeight="1">
      <c r="B8" s="335" t="s">
        <v>366</v>
      </c>
      <c r="C8" s="336"/>
      <c r="D8" s="337"/>
    </row>
    <row r="9" spans="2:4" ht="39.75" customHeight="1">
      <c r="B9" s="335" t="s">
        <v>367</v>
      </c>
      <c r="C9" s="336"/>
      <c r="D9" s="337"/>
    </row>
    <row r="10" spans="2:4" ht="72" customHeight="1">
      <c r="B10" s="338" t="s">
        <v>368</v>
      </c>
      <c r="C10" s="339" t="s">
        <v>369</v>
      </c>
      <c r="D10" s="340" t="s">
        <v>370</v>
      </c>
    </row>
    <row r="11" spans="2:4" ht="81" customHeight="1">
      <c r="B11" s="341" t="s">
        <v>371</v>
      </c>
      <c r="C11" s="342" t="s">
        <v>372</v>
      </c>
      <c r="D11" s="340"/>
    </row>
    <row r="12" spans="2:4" ht="68.25" customHeight="1">
      <c r="B12" s="341" t="s">
        <v>373</v>
      </c>
      <c r="C12" s="342" t="s">
        <v>374</v>
      </c>
      <c r="D12" s="340"/>
    </row>
    <row r="13" spans="2:4" ht="195">
      <c r="B13" s="343" t="s">
        <v>375</v>
      </c>
      <c r="C13" s="339" t="s">
        <v>376</v>
      </c>
      <c r="D13" s="344" t="s">
        <v>377</v>
      </c>
    </row>
    <row r="14" spans="2:4" ht="41.25" customHeight="1">
      <c r="B14" s="335" t="s">
        <v>378</v>
      </c>
      <c r="C14" s="336"/>
      <c r="D14" s="337"/>
    </row>
    <row r="15" spans="2:4">
      <c r="B15" s="345" t="s">
        <v>379</v>
      </c>
      <c r="C15" s="346"/>
      <c r="D15" s="347"/>
    </row>
    <row r="16" spans="2:4">
      <c r="B16" s="331" t="s">
        <v>380</v>
      </c>
      <c r="C16" s="333" t="s">
        <v>381</v>
      </c>
      <c r="D16" s="334"/>
    </row>
    <row r="17" spans="2:4">
      <c r="B17" s="335" t="s">
        <v>382</v>
      </c>
      <c r="C17" s="336"/>
      <c r="D17" s="337"/>
    </row>
    <row r="18" spans="2:4">
      <c r="B18" s="335" t="s">
        <v>383</v>
      </c>
      <c r="C18" s="336"/>
      <c r="D18" s="337"/>
    </row>
    <row r="19" spans="2:4">
      <c r="B19" s="348" t="s">
        <v>384</v>
      </c>
      <c r="C19" s="348" t="s">
        <v>385</v>
      </c>
      <c r="D19" s="349"/>
    </row>
    <row r="20" spans="2:4">
      <c r="B20" s="348" t="s">
        <v>386</v>
      </c>
      <c r="C20" s="348" t="s">
        <v>387</v>
      </c>
      <c r="D20" s="349"/>
    </row>
    <row r="21" spans="2:4">
      <c r="B21" s="348" t="s">
        <v>388</v>
      </c>
      <c r="C21" s="348" t="s">
        <v>389</v>
      </c>
      <c r="D21" s="349"/>
    </row>
    <row r="22" spans="2:4">
      <c r="B22" s="330" t="s">
        <v>390</v>
      </c>
      <c r="C22" s="330"/>
      <c r="D22" s="330"/>
    </row>
    <row r="23" spans="2:4">
      <c r="B23" s="331" t="s">
        <v>391</v>
      </c>
      <c r="C23" s="333" t="s">
        <v>392</v>
      </c>
      <c r="D23" s="334"/>
    </row>
    <row r="24" spans="2:4">
      <c r="B24" s="348" t="s">
        <v>393</v>
      </c>
      <c r="C24" s="348" t="s">
        <v>394</v>
      </c>
      <c r="D24" s="349"/>
    </row>
    <row r="25" spans="2:4">
      <c r="B25" s="348" t="s">
        <v>395</v>
      </c>
      <c r="C25" s="348" t="s">
        <v>396</v>
      </c>
      <c r="D25" s="349"/>
    </row>
    <row r="26" spans="2:4">
      <c r="B26" s="348" t="s">
        <v>397</v>
      </c>
      <c r="C26" s="348" t="s">
        <v>398</v>
      </c>
      <c r="D26" s="349"/>
    </row>
    <row r="27" spans="2:4">
      <c r="B27" s="330" t="s">
        <v>399</v>
      </c>
      <c r="C27" s="330"/>
      <c r="D27" s="330"/>
    </row>
    <row r="28" spans="2:4">
      <c r="B28" s="331" t="s">
        <v>400</v>
      </c>
      <c r="C28" s="333" t="s">
        <v>401</v>
      </c>
      <c r="D28" s="334"/>
    </row>
    <row r="29" spans="2:4" ht="134.25" customHeight="1">
      <c r="B29" s="339" t="s">
        <v>402</v>
      </c>
      <c r="C29" s="339" t="s">
        <v>403</v>
      </c>
      <c r="D29" s="344" t="s">
        <v>404</v>
      </c>
    </row>
    <row r="30" spans="2:4" ht="150">
      <c r="B30" s="339" t="s">
        <v>405</v>
      </c>
      <c r="C30" s="339" t="s">
        <v>406</v>
      </c>
      <c r="D30" s="344" t="s">
        <v>407</v>
      </c>
    </row>
    <row r="31" spans="2:4" s="351" customFormat="1" ht="77.25" customHeight="1">
      <c r="B31" s="350" t="s">
        <v>408</v>
      </c>
      <c r="C31" s="350"/>
      <c r="D31" s="350"/>
    </row>
    <row r="32" spans="2:4" ht="120">
      <c r="B32" s="343" t="s">
        <v>409</v>
      </c>
      <c r="C32" s="339" t="s">
        <v>410</v>
      </c>
      <c r="D32" s="344" t="s">
        <v>411</v>
      </c>
    </row>
    <row r="33" spans="2:4">
      <c r="B33" s="330" t="s">
        <v>412</v>
      </c>
      <c r="C33" s="330"/>
      <c r="D33" s="330"/>
    </row>
    <row r="34" spans="2:4">
      <c r="B34" s="331" t="s">
        <v>413</v>
      </c>
      <c r="C34" s="333" t="s">
        <v>414</v>
      </c>
      <c r="D34" s="334"/>
    </row>
    <row r="35" spans="2:4">
      <c r="B35" s="348" t="s">
        <v>415</v>
      </c>
      <c r="C35" s="348" t="s">
        <v>416</v>
      </c>
      <c r="D35" s="349"/>
    </row>
    <row r="36" spans="2:4">
      <c r="B36" s="348" t="s">
        <v>417</v>
      </c>
      <c r="C36" s="348" t="s">
        <v>418</v>
      </c>
      <c r="D36" s="349"/>
    </row>
    <row r="37" spans="2:4">
      <c r="B37" s="348" t="s">
        <v>419</v>
      </c>
      <c r="C37" s="348" t="s">
        <v>420</v>
      </c>
      <c r="D37" s="349"/>
    </row>
    <row r="38" spans="2:4">
      <c r="B38" s="330" t="s">
        <v>421</v>
      </c>
      <c r="C38" s="330"/>
      <c r="D38" s="330"/>
    </row>
    <row r="39" spans="2:4">
      <c r="B39" s="331" t="s">
        <v>422</v>
      </c>
      <c r="C39" s="333" t="s">
        <v>423</v>
      </c>
      <c r="D39" s="334"/>
    </row>
    <row r="40" spans="2:4" ht="165">
      <c r="B40" s="343" t="s">
        <v>424</v>
      </c>
      <c r="C40" s="339" t="s">
        <v>425</v>
      </c>
      <c r="D40" s="344" t="s">
        <v>426</v>
      </c>
    </row>
    <row r="41" spans="2:4">
      <c r="B41" s="348" t="s">
        <v>427</v>
      </c>
      <c r="C41" s="348" t="s">
        <v>428</v>
      </c>
      <c r="D41" s="349"/>
    </row>
    <row r="42" spans="2:4" ht="65.25" customHeight="1">
      <c r="B42" s="335" t="s">
        <v>429</v>
      </c>
      <c r="C42" s="336"/>
      <c r="D42" s="337"/>
    </row>
  </sheetData>
  <mergeCells count="25">
    <mergeCell ref="B42:D42"/>
    <mergeCell ref="C28:D28"/>
    <mergeCell ref="B31:D31"/>
    <mergeCell ref="B33:D33"/>
    <mergeCell ref="C34:D34"/>
    <mergeCell ref="B38:D38"/>
    <mergeCell ref="C39:D39"/>
    <mergeCell ref="C16:D16"/>
    <mergeCell ref="B17:D17"/>
    <mergeCell ref="B18:D18"/>
    <mergeCell ref="B22:D22"/>
    <mergeCell ref="C23:D23"/>
    <mergeCell ref="B27:D27"/>
    <mergeCell ref="C7:D7"/>
    <mergeCell ref="B8:D8"/>
    <mergeCell ref="B9:D9"/>
    <mergeCell ref="D10:D12"/>
    <mergeCell ref="B14:D14"/>
    <mergeCell ref="B15:D15"/>
    <mergeCell ref="B1:D1"/>
    <mergeCell ref="B2:D2"/>
    <mergeCell ref="B3:D3"/>
    <mergeCell ref="C4:D4"/>
    <mergeCell ref="C5:D5"/>
    <mergeCell ref="B6:D6"/>
  </mergeCell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2"/>
  <sheetViews>
    <sheetView zoomScale="70" zoomScaleNormal="70" workbookViewId="0">
      <pane ySplit="2" topLeftCell="A3" activePane="bottomLeft" state="frozen"/>
      <selection activeCell="M5" sqref="M5"/>
      <selection pane="bottomLeft" activeCell="M5" sqref="M5"/>
    </sheetView>
  </sheetViews>
  <sheetFormatPr defaultColWidth="9.109375" defaultRowHeight="14.4"/>
  <cols>
    <col min="1" max="1" width="24.21875" style="353" customWidth="1"/>
    <col min="2" max="2" width="2.44140625" style="353" customWidth="1"/>
    <col min="3" max="4" width="9.109375" style="353"/>
    <col min="5" max="5" width="5.33203125" style="353" customWidth="1"/>
    <col min="6" max="6" width="19.6640625" style="353" customWidth="1"/>
    <col min="7" max="7" width="3" style="353" customWidth="1"/>
    <col min="8" max="8" width="30.6640625" style="354" customWidth="1"/>
    <col min="9" max="9" width="3.21875" style="353" customWidth="1"/>
    <col min="10" max="10" width="19.6640625" style="353" customWidth="1"/>
    <col min="11" max="11" width="3.88671875" style="353" customWidth="1"/>
    <col min="12" max="12" width="27" style="353" customWidth="1"/>
    <col min="13" max="13" width="5.33203125" style="353" customWidth="1"/>
    <col min="14" max="14" width="29.33203125" style="353" customWidth="1"/>
    <col min="15" max="15" width="3.88671875" style="353" customWidth="1"/>
    <col min="16" max="16" width="28.33203125" style="353" customWidth="1"/>
    <col min="17" max="17" width="5.77734375" style="353" customWidth="1"/>
    <col min="18" max="18" width="16.44140625" style="353" customWidth="1"/>
    <col min="19" max="16384" width="9.109375" style="353"/>
  </cols>
  <sheetData>
    <row r="1" spans="1:18" ht="18">
      <c r="A1" s="352" t="s">
        <v>430</v>
      </c>
      <c r="B1" s="352"/>
    </row>
    <row r="2" spans="1:18" ht="15.6">
      <c r="A2" s="355" t="s">
        <v>431</v>
      </c>
      <c r="B2" s="356"/>
      <c r="H2" s="354" t="s">
        <v>432</v>
      </c>
    </row>
    <row r="3" spans="1:18">
      <c r="A3" s="356"/>
      <c r="B3" s="356"/>
    </row>
    <row r="4" spans="1:18" ht="28.8">
      <c r="A4" s="353" t="s">
        <v>433</v>
      </c>
      <c r="H4" s="357" t="s">
        <v>434</v>
      </c>
    </row>
    <row r="6" spans="1:18">
      <c r="H6" s="358" t="s">
        <v>435</v>
      </c>
    </row>
    <row r="8" spans="1:18" ht="43.2">
      <c r="A8" s="359" t="s">
        <v>436</v>
      </c>
      <c r="C8" s="360" t="s">
        <v>437</v>
      </c>
      <c r="D8" s="360"/>
      <c r="F8" s="361" t="s">
        <v>438</v>
      </c>
      <c r="H8" s="359" t="s">
        <v>439</v>
      </c>
      <c r="J8" s="361" t="s">
        <v>440</v>
      </c>
      <c r="L8" s="359" t="s">
        <v>441</v>
      </c>
      <c r="N8" s="359" t="s">
        <v>442</v>
      </c>
      <c r="P8" s="362" t="s">
        <v>443</v>
      </c>
      <c r="R8" s="363" t="s">
        <v>444</v>
      </c>
    </row>
    <row r="10" spans="1:18" ht="28.8">
      <c r="H10" s="364" t="s">
        <v>445</v>
      </c>
      <c r="N10" s="365" t="s">
        <v>446</v>
      </c>
      <c r="P10" s="365" t="s">
        <v>447</v>
      </c>
    </row>
    <row r="11" spans="1:18">
      <c r="P11" s="366"/>
    </row>
    <row r="12" spans="1:18" ht="28.8">
      <c r="A12" s="365" t="s">
        <v>448</v>
      </c>
      <c r="F12" s="365" t="s">
        <v>449</v>
      </c>
      <c r="H12" s="367" t="s">
        <v>450</v>
      </c>
      <c r="J12" s="365" t="s">
        <v>451</v>
      </c>
      <c r="P12" s="365" t="s">
        <v>452</v>
      </c>
    </row>
    <row r="13" spans="1:18">
      <c r="P13" s="366"/>
    </row>
    <row r="14" spans="1:18" ht="43.2">
      <c r="A14" s="365" t="s">
        <v>453</v>
      </c>
      <c r="H14" s="364" t="s">
        <v>454</v>
      </c>
      <c r="P14" s="365" t="s">
        <v>455</v>
      </c>
    </row>
    <row r="16" spans="1:18" ht="28.8">
      <c r="A16" s="367" t="s">
        <v>456</v>
      </c>
      <c r="F16" s="368" t="s">
        <v>457</v>
      </c>
      <c r="G16" s="369"/>
      <c r="H16" s="367" t="s">
        <v>458</v>
      </c>
      <c r="I16" s="369"/>
      <c r="J16" s="367" t="s">
        <v>459</v>
      </c>
      <c r="L16" s="365" t="s">
        <v>460</v>
      </c>
      <c r="P16" s="365" t="s">
        <v>461</v>
      </c>
    </row>
    <row r="17" spans="1:16">
      <c r="F17" s="369"/>
      <c r="G17" s="369"/>
      <c r="H17" s="370"/>
      <c r="I17" s="369"/>
      <c r="J17" s="369"/>
    </row>
    <row r="18" spans="1:16" ht="43.2">
      <c r="A18" s="365" t="s">
        <v>462</v>
      </c>
      <c r="F18" s="365" t="s">
        <v>463</v>
      </c>
      <c r="H18" s="365" t="s">
        <v>464</v>
      </c>
      <c r="J18" s="365" t="s">
        <v>465</v>
      </c>
      <c r="L18" s="365" t="s">
        <v>466</v>
      </c>
      <c r="P18" s="371" t="s">
        <v>467</v>
      </c>
    </row>
    <row r="19" spans="1:16">
      <c r="P19" s="371"/>
    </row>
    <row r="20" spans="1:16" ht="28.8">
      <c r="F20" s="372" t="s">
        <v>468</v>
      </c>
      <c r="G20" s="372"/>
      <c r="H20" s="372"/>
      <c r="I20" s="372"/>
      <c r="J20" s="372"/>
      <c r="L20" s="365" t="s">
        <v>469</v>
      </c>
      <c r="N20" s="365" t="s">
        <v>470</v>
      </c>
      <c r="P20" s="371"/>
    </row>
    <row r="21" spans="1:16">
      <c r="P21" s="371"/>
    </row>
    <row r="22" spans="1:16" ht="28.8">
      <c r="A22" s="365" t="s">
        <v>471</v>
      </c>
      <c r="C22" s="371" t="s">
        <v>472</v>
      </c>
      <c r="D22" s="371"/>
      <c r="F22" s="365" t="s">
        <v>473</v>
      </c>
      <c r="H22" s="365" t="s">
        <v>474</v>
      </c>
      <c r="J22" s="365" t="s">
        <v>475</v>
      </c>
      <c r="P22" s="371"/>
    </row>
    <row r="24" spans="1:16" ht="28.8">
      <c r="C24" s="371" t="s">
        <v>476</v>
      </c>
      <c r="D24" s="371"/>
      <c r="F24" s="365" t="s">
        <v>477</v>
      </c>
      <c r="P24" s="365" t="s">
        <v>478</v>
      </c>
    </row>
    <row r="26" spans="1:16" ht="28.8">
      <c r="F26" s="365" t="s">
        <v>479</v>
      </c>
    </row>
    <row r="27" spans="1:16">
      <c r="C27" s="370"/>
    </row>
    <row r="28" spans="1:16" ht="28.8">
      <c r="F28" s="359" t="s">
        <v>480</v>
      </c>
    </row>
    <row r="30" spans="1:16">
      <c r="F30" s="365" t="s">
        <v>481</v>
      </c>
    </row>
    <row r="32" spans="1:16" ht="28.8">
      <c r="F32" s="365" t="s">
        <v>482</v>
      </c>
    </row>
  </sheetData>
  <mergeCells count="5">
    <mergeCell ref="C8:D8"/>
    <mergeCell ref="P18:P22"/>
    <mergeCell ref="F20:J20"/>
    <mergeCell ref="C22:D22"/>
    <mergeCell ref="C24:D24"/>
  </mergeCell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0"/>
  <sheetViews>
    <sheetView zoomScale="80" zoomScaleNormal="80" workbookViewId="0">
      <selection activeCell="J5" sqref="J5:N5"/>
    </sheetView>
  </sheetViews>
  <sheetFormatPr defaultColWidth="9" defaultRowHeight="14.4"/>
  <cols>
    <col min="1" max="1" width="2.77734375" style="326" customWidth="1"/>
    <col min="2" max="2" width="6.6640625" style="326" customWidth="1"/>
    <col min="3" max="3" width="2.77734375" style="326" customWidth="1"/>
    <col min="4" max="4" width="10.88671875" style="326" bestFit="1" customWidth="1"/>
    <col min="5" max="9" width="5.77734375" style="326" customWidth="1"/>
    <col min="10" max="14" width="5.77734375" style="326" bestFit="1" customWidth="1"/>
    <col min="15" max="15" width="9.6640625" style="326" customWidth="1"/>
    <col min="16" max="20" width="5.77734375" style="326" customWidth="1"/>
    <col min="21" max="22" width="5.77734375" style="326" bestFit="1" customWidth="1"/>
    <col min="23" max="25" width="9" style="326"/>
    <col min="26" max="26" width="7.44140625" style="326" customWidth="1"/>
    <col min="27" max="35" width="6" style="326" customWidth="1"/>
    <col min="36" max="45" width="9" style="326"/>
    <col min="46" max="46" width="7.6640625" style="326" customWidth="1"/>
    <col min="47" max="47" width="11.33203125" style="326" bestFit="1" customWidth="1"/>
    <col min="48" max="48" width="8.6640625" style="326" bestFit="1" customWidth="1"/>
    <col min="49" max="50" width="3.77734375" style="326" bestFit="1" customWidth="1"/>
    <col min="51" max="51" width="7.44140625" style="326" bestFit="1" customWidth="1"/>
    <col min="52" max="52" width="5.77734375" style="326" bestFit="1" customWidth="1"/>
    <col min="53" max="53" width="51.109375" style="326" bestFit="1" customWidth="1"/>
    <col min="54" max="54" width="10.109375" style="378" customWidth="1"/>
    <col min="55" max="16384" width="9" style="326"/>
  </cols>
  <sheetData>
    <row r="1" spans="1:54">
      <c r="A1" s="373" t="s">
        <v>483</v>
      </c>
      <c r="B1" s="374" t="s">
        <v>484</v>
      </c>
      <c r="C1" s="375"/>
      <c r="D1" s="375"/>
      <c r="E1" s="375"/>
      <c r="G1" s="376" t="s">
        <v>485</v>
      </c>
      <c r="X1" s="376" t="s">
        <v>486</v>
      </c>
      <c r="AR1" s="377" t="s">
        <v>487</v>
      </c>
    </row>
    <row r="2" spans="1:54" ht="14.25" customHeight="1">
      <c r="A2" s="373"/>
      <c r="B2" s="374"/>
      <c r="C2" s="375"/>
      <c r="D2" s="375"/>
      <c r="E2" s="375"/>
      <c r="AD2" s="379" t="s">
        <v>37</v>
      </c>
      <c r="AE2" s="379"/>
      <c r="AF2" s="379"/>
      <c r="AG2" s="379" t="s">
        <v>38</v>
      </c>
      <c r="AH2" s="379"/>
      <c r="AI2" s="379"/>
      <c r="AJ2" s="379" t="s">
        <v>488</v>
      </c>
      <c r="AK2" s="379"/>
      <c r="AL2" s="379"/>
      <c r="AM2" s="379"/>
      <c r="AR2" s="380" t="s">
        <v>487</v>
      </c>
      <c r="AS2" s="381" t="s">
        <v>489</v>
      </c>
      <c r="AT2" s="382" t="s">
        <v>490</v>
      </c>
      <c r="AU2" s="383" t="s">
        <v>491</v>
      </c>
      <c r="AV2" s="384"/>
      <c r="AW2" s="385" t="s">
        <v>492</v>
      </c>
      <c r="AX2" s="386"/>
      <c r="AY2" s="386"/>
      <c r="AZ2" s="387"/>
      <c r="BA2" s="388" t="s">
        <v>493</v>
      </c>
      <c r="BB2" s="381" t="s">
        <v>494</v>
      </c>
    </row>
    <row r="3" spans="1:54">
      <c r="A3" s="373"/>
      <c r="B3" s="374"/>
      <c r="C3" s="375"/>
      <c r="D3" s="375"/>
      <c r="E3" s="375"/>
      <c r="AA3" s="389" t="s">
        <v>495</v>
      </c>
      <c r="AB3" s="390"/>
      <c r="AC3" s="391"/>
      <c r="AD3" s="392" t="s">
        <v>7</v>
      </c>
      <c r="AE3" s="392"/>
      <c r="AF3" s="392"/>
      <c r="AG3" s="392" t="s">
        <v>496</v>
      </c>
      <c r="AH3" s="392"/>
      <c r="AI3" s="392"/>
      <c r="AJ3" s="389" t="s">
        <v>497</v>
      </c>
      <c r="AK3" s="391"/>
      <c r="AL3" s="392" t="s">
        <v>498</v>
      </c>
      <c r="AM3" s="392"/>
      <c r="AN3" s="393" t="s">
        <v>499</v>
      </c>
      <c r="AO3" s="392" t="s">
        <v>500</v>
      </c>
      <c r="AP3" s="392"/>
      <c r="AR3" s="380"/>
      <c r="AS3" s="394"/>
      <c r="AT3" s="395"/>
      <c r="AU3" s="396" t="s">
        <v>501</v>
      </c>
      <c r="AV3" s="397" t="s">
        <v>502</v>
      </c>
      <c r="AW3" s="398" t="s">
        <v>37</v>
      </c>
      <c r="AX3" s="398" t="s">
        <v>38</v>
      </c>
      <c r="AY3" s="398" t="s">
        <v>488</v>
      </c>
      <c r="AZ3" s="398" t="s">
        <v>503</v>
      </c>
      <c r="BA3" s="399"/>
      <c r="BB3" s="394"/>
    </row>
    <row r="4" spans="1:54">
      <c r="A4" s="373"/>
      <c r="B4" s="400"/>
      <c r="C4" s="400"/>
      <c r="AA4" s="385" t="s">
        <v>504</v>
      </c>
      <c r="AB4" s="386"/>
      <c r="AC4" s="387"/>
      <c r="AD4" s="401" t="s">
        <v>505</v>
      </c>
      <c r="AE4" s="401"/>
      <c r="AF4" s="401"/>
      <c r="AG4" s="402">
        <f>4/8</f>
        <v>0.5</v>
      </c>
      <c r="AH4" s="403"/>
      <c r="AI4" s="404"/>
      <c r="AJ4" s="385" t="s">
        <v>506</v>
      </c>
      <c r="AK4" s="387"/>
      <c r="AL4" s="405" t="s">
        <v>507</v>
      </c>
      <c r="AM4" s="405"/>
      <c r="AN4" s="406"/>
      <c r="AO4" s="406"/>
      <c r="AP4" s="406"/>
      <c r="AR4" s="393" t="s">
        <v>508</v>
      </c>
      <c r="AS4" s="406" t="s">
        <v>509</v>
      </c>
      <c r="AT4" s="406" t="s">
        <v>510</v>
      </c>
      <c r="AU4" s="407" t="s">
        <v>511</v>
      </c>
      <c r="AV4" s="398">
        <v>0</v>
      </c>
      <c r="AW4" s="402" t="s">
        <v>512</v>
      </c>
      <c r="AX4" s="403"/>
      <c r="AY4" s="403"/>
      <c r="AZ4" s="404"/>
      <c r="BA4" s="406" t="s">
        <v>513</v>
      </c>
      <c r="BB4" s="398">
        <v>0</v>
      </c>
    </row>
    <row r="5" spans="1:54" ht="14.25" customHeight="1">
      <c r="A5" s="373"/>
      <c r="B5" s="400"/>
      <c r="C5" s="400"/>
      <c r="D5" s="408" t="s">
        <v>514</v>
      </c>
      <c r="E5" s="409"/>
      <c r="F5" s="409"/>
      <c r="G5" s="409"/>
      <c r="H5" s="409"/>
      <c r="I5" s="409"/>
      <c r="J5" s="410" t="s">
        <v>515</v>
      </c>
      <c r="K5" s="410"/>
      <c r="L5" s="410"/>
      <c r="M5" s="410"/>
      <c r="N5" s="410"/>
      <c r="O5" s="411" t="s">
        <v>516</v>
      </c>
      <c r="P5" s="411"/>
      <c r="Q5" s="411"/>
      <c r="R5" s="411"/>
      <c r="S5" s="411"/>
      <c r="T5" s="411"/>
      <c r="U5" s="411"/>
      <c r="V5" s="411"/>
      <c r="W5" s="412" t="s">
        <v>517</v>
      </c>
      <c r="X5" s="413" t="s">
        <v>518</v>
      </c>
      <c r="AA5" s="385" t="s">
        <v>519</v>
      </c>
      <c r="AB5" s="386"/>
      <c r="AC5" s="387"/>
      <c r="AD5" s="401" t="s">
        <v>505</v>
      </c>
      <c r="AE5" s="401"/>
      <c r="AF5" s="401"/>
      <c r="AG5" s="402">
        <v>0.8</v>
      </c>
      <c r="AH5" s="403">
        <v>0.7</v>
      </c>
      <c r="AI5" s="404"/>
      <c r="AJ5" s="414">
        <f>(AG5+4)/(AG4+4)*80</f>
        <v>85.333333333333329</v>
      </c>
      <c r="AK5" s="415"/>
      <c r="AL5" s="405" t="s">
        <v>507</v>
      </c>
      <c r="AM5" s="405"/>
      <c r="AN5" s="406"/>
      <c r="AO5" s="406"/>
      <c r="AP5" s="406"/>
      <c r="AR5" s="393" t="s">
        <v>520</v>
      </c>
      <c r="AS5" s="406" t="s">
        <v>509</v>
      </c>
      <c r="AT5" s="406" t="s">
        <v>510</v>
      </c>
      <c r="AU5" s="407" t="s">
        <v>511</v>
      </c>
      <c r="AV5" s="398">
        <v>0</v>
      </c>
      <c r="AW5" s="402" t="s">
        <v>521</v>
      </c>
      <c r="AX5" s="403"/>
      <c r="AY5" s="403"/>
      <c r="AZ5" s="404"/>
      <c r="BA5" s="406" t="s">
        <v>522</v>
      </c>
      <c r="BB5" s="398" t="s">
        <v>523</v>
      </c>
    </row>
    <row r="6" spans="1:54">
      <c r="A6" s="373"/>
      <c r="B6" s="400"/>
      <c r="C6" s="400"/>
      <c r="D6" s="416" t="s">
        <v>524</v>
      </c>
      <c r="E6" s="417" t="s">
        <v>337</v>
      </c>
      <c r="F6" s="417">
        <v>2</v>
      </c>
      <c r="G6" s="417">
        <v>3</v>
      </c>
      <c r="H6" s="417">
        <v>4</v>
      </c>
      <c r="I6" s="417">
        <v>5</v>
      </c>
      <c r="J6" s="418" t="s">
        <v>525</v>
      </c>
      <c r="K6" s="419" t="s">
        <v>526</v>
      </c>
      <c r="L6" s="418" t="s">
        <v>527</v>
      </c>
      <c r="M6" s="418" t="s">
        <v>528</v>
      </c>
      <c r="N6" s="418" t="s">
        <v>529</v>
      </c>
      <c r="O6" s="420">
        <v>0.9</v>
      </c>
      <c r="P6" s="421"/>
      <c r="Q6" s="421"/>
      <c r="R6" s="421"/>
      <c r="S6" s="421"/>
      <c r="T6" s="422"/>
      <c r="U6" s="423">
        <v>1</v>
      </c>
      <c r="V6" s="424">
        <v>1.1000000000000001</v>
      </c>
      <c r="W6" s="412"/>
      <c r="X6" s="413"/>
      <c r="AA6" s="385" t="s">
        <v>530</v>
      </c>
      <c r="AB6" s="386"/>
      <c r="AC6" s="387"/>
      <c r="AD6" s="401" t="s">
        <v>505</v>
      </c>
      <c r="AE6" s="401"/>
      <c r="AF6" s="401"/>
      <c r="AG6" s="402">
        <v>1.1000000000000001</v>
      </c>
      <c r="AH6" s="403">
        <v>0.8</v>
      </c>
      <c r="AI6" s="404"/>
      <c r="AJ6" s="414">
        <f>(AG6+4)/(AG4+4)*80</f>
        <v>90.666666666666657</v>
      </c>
      <c r="AK6" s="415"/>
      <c r="AL6" s="405" t="s">
        <v>507</v>
      </c>
      <c r="AM6" s="405"/>
      <c r="AN6" s="406"/>
      <c r="AO6" s="406"/>
      <c r="AP6" s="406"/>
      <c r="AR6" s="393" t="s">
        <v>531</v>
      </c>
      <c r="AS6" s="406" t="s">
        <v>509</v>
      </c>
      <c r="AT6" s="406" t="s">
        <v>509</v>
      </c>
      <c r="AU6" s="407" t="s">
        <v>532</v>
      </c>
      <c r="AV6" s="425" t="s">
        <v>512</v>
      </c>
      <c r="AW6" s="402" t="s">
        <v>533</v>
      </c>
      <c r="AX6" s="404"/>
      <c r="AY6" s="398" t="s">
        <v>534</v>
      </c>
      <c r="AZ6" s="425">
        <v>0</v>
      </c>
      <c r="BA6" s="406" t="s">
        <v>535</v>
      </c>
      <c r="BB6" s="398" t="s">
        <v>536</v>
      </c>
    </row>
    <row r="7" spans="1:54">
      <c r="A7" s="373"/>
      <c r="B7" s="400"/>
      <c r="C7" s="400"/>
      <c r="D7" s="416" t="s">
        <v>537</v>
      </c>
      <c r="E7" s="417" t="s">
        <v>337</v>
      </c>
      <c r="F7" s="417">
        <v>2</v>
      </c>
      <c r="G7" s="417">
        <v>3</v>
      </c>
      <c r="H7" s="417">
        <v>4</v>
      </c>
      <c r="I7" s="417">
        <v>5</v>
      </c>
      <c r="J7" s="426"/>
      <c r="K7" s="427"/>
      <c r="L7" s="426"/>
      <c r="M7" s="426"/>
      <c r="N7" s="426"/>
      <c r="O7" s="428"/>
      <c r="P7" s="429"/>
      <c r="Q7" s="429"/>
      <c r="R7" s="429"/>
      <c r="S7" s="429"/>
      <c r="T7" s="430"/>
      <c r="U7" s="431"/>
      <c r="V7" s="430"/>
      <c r="W7" s="412"/>
      <c r="X7" s="413"/>
      <c r="AA7" s="385" t="s">
        <v>538</v>
      </c>
      <c r="AB7" s="386"/>
      <c r="AC7" s="387"/>
      <c r="AD7" s="414"/>
      <c r="AE7" s="432" t="s">
        <v>539</v>
      </c>
      <c r="AF7" s="415"/>
      <c r="AG7" s="414"/>
      <c r="AH7" s="432">
        <f>5/8</f>
        <v>0.625</v>
      </c>
      <c r="AI7" s="415"/>
      <c r="AJ7" s="414">
        <f>(5+AH7)/(4+AG4)*80</f>
        <v>100</v>
      </c>
      <c r="AK7" s="415"/>
      <c r="AL7" s="405" t="s">
        <v>507</v>
      </c>
      <c r="AM7" s="405"/>
      <c r="AN7" s="406"/>
      <c r="AO7" s="406"/>
      <c r="AP7" s="406"/>
      <c r="AR7" s="393" t="s">
        <v>540</v>
      </c>
      <c r="AS7" s="406" t="s">
        <v>509</v>
      </c>
      <c r="AT7" s="406" t="s">
        <v>509</v>
      </c>
      <c r="AU7" s="407" t="s">
        <v>532</v>
      </c>
      <c r="AV7" s="425" t="s">
        <v>512</v>
      </c>
      <c r="AW7" s="402" t="s">
        <v>521</v>
      </c>
      <c r="AX7" s="403"/>
      <c r="AY7" s="404"/>
      <c r="AZ7" s="425">
        <v>0</v>
      </c>
      <c r="BA7" s="406" t="s">
        <v>541</v>
      </c>
      <c r="BB7" s="398" t="s">
        <v>523</v>
      </c>
    </row>
    <row r="8" spans="1:54">
      <c r="A8" s="373"/>
      <c r="B8" s="400"/>
      <c r="C8" s="400"/>
      <c r="D8" s="416" t="s">
        <v>542</v>
      </c>
      <c r="E8" s="417" t="s">
        <v>337</v>
      </c>
      <c r="F8" s="417">
        <v>2</v>
      </c>
      <c r="G8" s="417">
        <v>3</v>
      </c>
      <c r="H8" s="417">
        <v>4</v>
      </c>
      <c r="I8" s="417">
        <v>5</v>
      </c>
      <c r="J8" s="426"/>
      <c r="K8" s="427"/>
      <c r="L8" s="426"/>
      <c r="M8" s="426"/>
      <c r="N8" s="426"/>
      <c r="O8" s="428"/>
      <c r="P8" s="429"/>
      <c r="Q8" s="429"/>
      <c r="R8" s="429"/>
      <c r="S8" s="429"/>
      <c r="T8" s="430"/>
      <c r="U8" s="431"/>
      <c r="V8" s="430"/>
      <c r="W8" s="412"/>
      <c r="X8" s="413"/>
      <c r="AA8" s="385" t="s">
        <v>543</v>
      </c>
      <c r="AB8" s="386"/>
      <c r="AC8" s="387"/>
      <c r="AD8" s="414"/>
      <c r="AE8" s="432" t="s">
        <v>539</v>
      </c>
      <c r="AF8" s="415"/>
      <c r="AG8" s="414"/>
      <c r="AH8" s="432">
        <f>AH7*AG5/AG4</f>
        <v>1</v>
      </c>
      <c r="AI8" s="415"/>
      <c r="AJ8" s="414">
        <f>(5+AH8)/(4+AG4)*80</f>
        <v>106.66666666666666</v>
      </c>
      <c r="AK8" s="415"/>
      <c r="AL8" s="405" t="s">
        <v>507</v>
      </c>
      <c r="AM8" s="405"/>
      <c r="AN8" s="406"/>
      <c r="AO8" s="406"/>
      <c r="AP8" s="406"/>
    </row>
    <row r="9" spans="1:54" ht="14.25" customHeight="1">
      <c r="A9" s="373"/>
      <c r="B9" s="400"/>
      <c r="C9" s="400"/>
      <c r="D9" s="416" t="s">
        <v>544</v>
      </c>
      <c r="E9" s="417" t="s">
        <v>337</v>
      </c>
      <c r="F9" s="417">
        <v>2</v>
      </c>
      <c r="G9" s="417">
        <v>3</v>
      </c>
      <c r="H9" s="417">
        <v>4</v>
      </c>
      <c r="I9" s="417">
        <v>5</v>
      </c>
      <c r="J9" s="433"/>
      <c r="K9" s="434"/>
      <c r="L9" s="433"/>
      <c r="M9" s="433"/>
      <c r="N9" s="433"/>
      <c r="O9" s="435"/>
      <c r="P9" s="436"/>
      <c r="Q9" s="436"/>
      <c r="R9" s="436"/>
      <c r="S9" s="436"/>
      <c r="T9" s="437"/>
      <c r="U9" s="438"/>
      <c r="V9" s="437"/>
      <c r="W9" s="412"/>
      <c r="X9" s="413"/>
      <c r="AA9" s="414" t="s">
        <v>545</v>
      </c>
      <c r="AB9" s="432"/>
      <c r="AC9" s="415"/>
      <c r="AD9" s="414"/>
      <c r="AE9" s="432" t="s">
        <v>510</v>
      </c>
      <c r="AF9" s="415"/>
      <c r="AG9" s="414"/>
      <c r="AH9" s="432"/>
      <c r="AI9" s="415"/>
      <c r="AJ9" s="385" t="s">
        <v>546</v>
      </c>
      <c r="AK9" s="387"/>
      <c r="AL9" s="405" t="s">
        <v>507</v>
      </c>
      <c r="AM9" s="405"/>
      <c r="AN9" s="406"/>
      <c r="AO9" s="406"/>
      <c r="AP9" s="406"/>
      <c r="AS9" s="326" t="s">
        <v>547</v>
      </c>
      <c r="AT9" s="326" t="s">
        <v>548</v>
      </c>
    </row>
    <row r="10" spans="1:54">
      <c r="A10" s="439" t="s">
        <v>549</v>
      </c>
      <c r="B10" s="400"/>
      <c r="C10" s="400"/>
      <c r="AA10" s="414" t="s">
        <v>550</v>
      </c>
      <c r="AB10" s="432"/>
      <c r="AC10" s="415"/>
      <c r="AD10" s="414"/>
      <c r="AE10" s="432" t="s">
        <v>551</v>
      </c>
      <c r="AF10" s="415"/>
      <c r="AG10" s="414"/>
      <c r="AH10" s="432"/>
      <c r="AI10" s="415"/>
      <c r="AJ10" s="385" t="s">
        <v>546</v>
      </c>
      <c r="AK10" s="387"/>
      <c r="AL10" s="405" t="s">
        <v>507</v>
      </c>
      <c r="AM10" s="405"/>
      <c r="AN10" s="406"/>
      <c r="AO10" s="406"/>
      <c r="AP10" s="406"/>
      <c r="AT10" s="326" t="s">
        <v>552</v>
      </c>
    </row>
    <row r="11" spans="1:54" ht="14.25" customHeight="1">
      <c r="A11" s="440"/>
      <c r="B11" s="441" t="s">
        <v>553</v>
      </c>
      <c r="C11" s="400"/>
      <c r="D11" s="442" t="s">
        <v>554</v>
      </c>
      <c r="F11" s="376" t="s">
        <v>555</v>
      </c>
      <c r="H11" s="376" t="s">
        <v>556</v>
      </c>
      <c r="O11" s="376" t="s">
        <v>557</v>
      </c>
      <c r="X11" s="443" t="s">
        <v>32</v>
      </c>
      <c r="AA11" s="414" t="s">
        <v>558</v>
      </c>
      <c r="AB11" s="432"/>
      <c r="AC11" s="415"/>
      <c r="AD11" s="414"/>
      <c r="AE11" s="432" t="s">
        <v>559</v>
      </c>
      <c r="AF11" s="415"/>
      <c r="AG11" s="414"/>
      <c r="AH11" s="432"/>
      <c r="AI11" s="415"/>
      <c r="AJ11" s="385" t="s">
        <v>546</v>
      </c>
      <c r="AK11" s="387"/>
      <c r="AL11" s="405" t="s">
        <v>507</v>
      </c>
      <c r="AM11" s="405"/>
      <c r="AN11" s="406"/>
      <c r="AO11" s="406"/>
      <c r="AP11" s="406"/>
      <c r="BA11" s="376" t="s">
        <v>486</v>
      </c>
    </row>
    <row r="12" spans="1:54" ht="14.25" customHeight="1">
      <c r="A12" s="440"/>
      <c r="B12" s="441"/>
      <c r="C12" s="400"/>
      <c r="D12" s="442"/>
      <c r="F12" s="376" t="s">
        <v>560</v>
      </c>
      <c r="X12" s="444" t="s">
        <v>32</v>
      </c>
      <c r="AA12" s="414" t="s">
        <v>561</v>
      </c>
      <c r="AB12" s="432"/>
      <c r="AC12" s="415"/>
      <c r="AD12" s="414"/>
      <c r="AE12" s="432" t="s">
        <v>539</v>
      </c>
      <c r="AF12" s="415"/>
      <c r="AG12" s="414"/>
      <c r="AH12" s="432"/>
      <c r="AI12" s="415"/>
      <c r="AJ12" s="385" t="s">
        <v>562</v>
      </c>
      <c r="AK12" s="387"/>
      <c r="AL12" s="445" t="s">
        <v>563</v>
      </c>
      <c r="AM12" s="446"/>
      <c r="AN12" s="406"/>
      <c r="AO12" s="406"/>
      <c r="AP12" s="406"/>
    </row>
    <row r="13" spans="1:54">
      <c r="A13" s="440"/>
      <c r="B13" s="441"/>
      <c r="C13" s="400"/>
      <c r="D13" s="442"/>
      <c r="X13" s="444"/>
      <c r="AA13" s="414" t="s">
        <v>564</v>
      </c>
      <c r="AB13" s="432"/>
      <c r="AC13" s="415"/>
      <c r="AD13" s="414"/>
      <c r="AE13" s="432" t="s">
        <v>510</v>
      </c>
      <c r="AF13" s="415"/>
      <c r="AG13" s="414"/>
      <c r="AH13" s="432"/>
      <c r="AI13" s="415"/>
      <c r="AJ13" s="385" t="s">
        <v>565</v>
      </c>
      <c r="AK13" s="387"/>
      <c r="AL13" s="445"/>
      <c r="AM13" s="446"/>
      <c r="AN13" s="406"/>
      <c r="AO13" s="406"/>
      <c r="AP13" s="406"/>
      <c r="AR13" s="447" t="s">
        <v>566</v>
      </c>
      <c r="AS13" s="447"/>
      <c r="AT13" s="447"/>
      <c r="AU13" s="447"/>
      <c r="AV13" s="447"/>
      <c r="AW13" s="447"/>
      <c r="AX13" s="447"/>
      <c r="AY13" s="447"/>
      <c r="AZ13" s="447"/>
      <c r="BA13" s="447"/>
      <c r="BB13" s="447"/>
    </row>
    <row r="14" spans="1:54" ht="14.25" customHeight="1">
      <c r="A14" s="440"/>
      <c r="B14" s="441"/>
      <c r="C14" s="400"/>
      <c r="F14" s="442" t="s">
        <v>567</v>
      </c>
      <c r="G14" s="442"/>
      <c r="H14" s="442"/>
      <c r="J14" s="442" t="s">
        <v>568</v>
      </c>
      <c r="K14" s="442"/>
      <c r="L14" s="442"/>
      <c r="N14" s="442" t="s">
        <v>569</v>
      </c>
      <c r="O14" s="442"/>
      <c r="Q14" s="448" t="s">
        <v>570</v>
      </c>
      <c r="R14" s="448"/>
      <c r="S14" s="448"/>
      <c r="X14" s="449" t="s">
        <v>488</v>
      </c>
      <c r="AA14" s="414" t="s">
        <v>571</v>
      </c>
      <c r="AB14" s="432"/>
      <c r="AC14" s="415"/>
      <c r="AD14" s="414"/>
      <c r="AE14" s="432" t="s">
        <v>551</v>
      </c>
      <c r="AF14" s="415"/>
      <c r="AG14" s="414"/>
      <c r="AH14" s="432"/>
      <c r="AI14" s="415"/>
      <c r="AJ14" s="385" t="s">
        <v>572</v>
      </c>
      <c r="AK14" s="387"/>
      <c r="AL14" s="445"/>
      <c r="AM14" s="446"/>
      <c r="AN14" s="406"/>
      <c r="AO14" s="406"/>
      <c r="AP14" s="406"/>
      <c r="AR14" s="447"/>
      <c r="AS14" s="447"/>
      <c r="AT14" s="447"/>
      <c r="AU14" s="447"/>
      <c r="AV14" s="447"/>
      <c r="AW14" s="447"/>
      <c r="AX14" s="447"/>
      <c r="AY14" s="447"/>
      <c r="AZ14" s="447"/>
      <c r="BA14" s="447"/>
      <c r="BB14" s="447"/>
    </row>
    <row r="15" spans="1:54" ht="14.25" customHeight="1">
      <c r="A15" s="440"/>
      <c r="B15" s="441"/>
      <c r="C15" s="400"/>
      <c r="D15" s="442" t="s">
        <v>573</v>
      </c>
      <c r="F15" s="442"/>
      <c r="G15" s="442"/>
      <c r="H15" s="442"/>
      <c r="J15" s="442"/>
      <c r="K15" s="442"/>
      <c r="L15" s="442"/>
      <c r="N15" s="442"/>
      <c r="O15" s="442"/>
      <c r="X15" s="449"/>
      <c r="AA15" s="414" t="s">
        <v>574</v>
      </c>
      <c r="AB15" s="432"/>
      <c r="AC15" s="415"/>
      <c r="AD15" s="414"/>
      <c r="AE15" s="432" t="s">
        <v>559</v>
      </c>
      <c r="AF15" s="415"/>
      <c r="AG15" s="414"/>
      <c r="AH15" s="432"/>
      <c r="AI15" s="415"/>
      <c r="AJ15" s="385" t="s">
        <v>575</v>
      </c>
      <c r="AK15" s="387"/>
      <c r="AL15" s="450"/>
      <c r="AM15" s="451"/>
      <c r="AN15" s="406"/>
      <c r="AO15" s="406"/>
      <c r="AP15" s="406"/>
      <c r="AR15" s="447"/>
      <c r="AS15" s="447"/>
      <c r="AT15" s="447"/>
      <c r="AU15" s="447"/>
      <c r="AV15" s="447"/>
      <c r="AW15" s="447"/>
      <c r="AX15" s="447"/>
      <c r="AY15" s="447"/>
      <c r="AZ15" s="447"/>
      <c r="BA15" s="447"/>
      <c r="BB15" s="447"/>
    </row>
    <row r="16" spans="1:54">
      <c r="A16" s="440"/>
      <c r="B16" s="441"/>
      <c r="C16" s="400"/>
      <c r="D16" s="442"/>
      <c r="Q16" s="448" t="s">
        <v>576</v>
      </c>
      <c r="R16" s="448"/>
      <c r="S16" s="448"/>
      <c r="X16" s="449"/>
    </row>
    <row r="17" spans="1:31" ht="14.25" customHeight="1">
      <c r="A17" s="440"/>
      <c r="B17" s="441"/>
      <c r="C17" s="400"/>
      <c r="K17" s="452" t="s">
        <v>577</v>
      </c>
      <c r="L17" s="452"/>
      <c r="M17" s="452"/>
      <c r="X17" s="449"/>
    </row>
    <row r="18" spans="1:31" ht="14.25" customHeight="1">
      <c r="A18" s="440"/>
      <c r="B18" s="441"/>
      <c r="C18" s="400"/>
      <c r="D18" s="453" t="s">
        <v>578</v>
      </c>
      <c r="F18" s="453" t="s">
        <v>579</v>
      </c>
      <c r="G18" s="453"/>
      <c r="Q18" s="453" t="s">
        <v>580</v>
      </c>
      <c r="R18" s="453"/>
      <c r="S18" s="453"/>
      <c r="X18" s="449"/>
      <c r="Z18" s="454" t="s">
        <v>581</v>
      </c>
    </row>
    <row r="19" spans="1:31" ht="14.25" customHeight="1">
      <c r="A19" s="440"/>
      <c r="B19" s="441"/>
      <c r="C19" s="400"/>
      <c r="D19" s="453"/>
      <c r="F19" s="453"/>
      <c r="G19" s="453"/>
      <c r="I19" s="453" t="s">
        <v>582</v>
      </c>
      <c r="J19" s="453"/>
      <c r="K19" s="453"/>
      <c r="L19" s="453"/>
      <c r="N19" s="453" t="s">
        <v>583</v>
      </c>
      <c r="O19" s="453"/>
      <c r="Q19" s="453"/>
      <c r="R19" s="453"/>
      <c r="S19" s="453"/>
      <c r="U19" s="453" t="s">
        <v>584</v>
      </c>
      <c r="V19" s="453"/>
      <c r="X19" s="453" t="s">
        <v>38</v>
      </c>
      <c r="Z19" s="454"/>
    </row>
    <row r="20" spans="1:31">
      <c r="A20" s="440"/>
      <c r="B20" s="441"/>
      <c r="C20" s="400"/>
      <c r="D20" s="453"/>
      <c r="F20" s="453"/>
      <c r="G20" s="453"/>
      <c r="I20" s="453"/>
      <c r="J20" s="453"/>
      <c r="K20" s="453"/>
      <c r="L20" s="453"/>
      <c r="N20" s="453"/>
      <c r="O20" s="453"/>
      <c r="Q20" s="455" t="s">
        <v>585</v>
      </c>
      <c r="R20" s="455"/>
      <c r="S20" s="455"/>
      <c r="U20" s="453"/>
      <c r="V20" s="453"/>
      <c r="X20" s="453"/>
      <c r="Z20" s="454"/>
    </row>
    <row r="21" spans="1:31">
      <c r="A21" s="440"/>
      <c r="B21" s="441"/>
      <c r="C21" s="400"/>
      <c r="Q21" s="455" t="s">
        <v>586</v>
      </c>
      <c r="R21" s="455"/>
      <c r="S21" s="455"/>
      <c r="U21" s="453"/>
      <c r="V21" s="453"/>
      <c r="X21" s="453"/>
      <c r="Z21" s="454"/>
    </row>
    <row r="22" spans="1:31" ht="14.25" customHeight="1">
      <c r="A22" s="440"/>
      <c r="B22" s="441"/>
      <c r="C22" s="400"/>
      <c r="D22" s="452" t="s">
        <v>587</v>
      </c>
      <c r="F22" s="452" t="s">
        <v>588</v>
      </c>
      <c r="G22" s="452"/>
      <c r="I22" s="452" t="s">
        <v>589</v>
      </c>
      <c r="J22" s="452"/>
      <c r="K22" s="452"/>
      <c r="L22" s="452"/>
      <c r="Q22" s="455" t="s">
        <v>590</v>
      </c>
      <c r="R22" s="455"/>
      <c r="S22" s="455"/>
      <c r="U22" s="453"/>
      <c r="V22" s="453"/>
      <c r="X22" s="453"/>
      <c r="Z22" s="454"/>
    </row>
    <row r="23" spans="1:31" ht="14.25" customHeight="1">
      <c r="A23" s="440"/>
      <c r="B23" s="441"/>
      <c r="C23" s="400"/>
      <c r="D23" s="452"/>
      <c r="F23" s="452"/>
      <c r="G23" s="452"/>
      <c r="I23" s="452"/>
      <c r="J23" s="452"/>
      <c r="K23" s="452"/>
      <c r="L23" s="452"/>
      <c r="Q23" s="455" t="s">
        <v>591</v>
      </c>
      <c r="R23" s="455"/>
      <c r="S23" s="455"/>
      <c r="U23" s="453"/>
      <c r="V23" s="453"/>
      <c r="X23" s="453"/>
      <c r="Z23" s="454"/>
    </row>
    <row r="24" spans="1:31">
      <c r="A24" s="440"/>
      <c r="B24" s="441"/>
      <c r="C24" s="400"/>
      <c r="D24" s="452"/>
      <c r="F24" s="452"/>
      <c r="G24" s="452"/>
      <c r="I24" s="452"/>
      <c r="J24" s="452"/>
      <c r="K24" s="452"/>
      <c r="L24" s="452"/>
      <c r="Q24" s="455" t="s">
        <v>592</v>
      </c>
      <c r="R24" s="455"/>
      <c r="S24" s="455"/>
      <c r="U24" s="453"/>
      <c r="V24" s="453"/>
      <c r="X24" s="453"/>
      <c r="Z24" s="454"/>
    </row>
    <row r="25" spans="1:31">
      <c r="A25" s="440"/>
      <c r="B25" s="441"/>
      <c r="C25" s="400"/>
      <c r="X25" s="456" t="s">
        <v>37</v>
      </c>
      <c r="Z25" s="454"/>
    </row>
    <row r="26" spans="1:31" ht="14.25" customHeight="1">
      <c r="A26" s="440"/>
      <c r="B26" s="441"/>
      <c r="C26" s="400"/>
      <c r="E26" s="457" t="s">
        <v>593</v>
      </c>
      <c r="F26" s="457"/>
      <c r="G26" s="457"/>
      <c r="I26" s="456" t="s">
        <v>594</v>
      </c>
      <c r="J26" s="456"/>
      <c r="L26" s="457" t="s">
        <v>595</v>
      </c>
      <c r="M26" s="457"/>
      <c r="N26" s="457"/>
      <c r="P26" s="458" t="s">
        <v>596</v>
      </c>
      <c r="Q26" s="458"/>
      <c r="R26" s="458"/>
      <c r="X26" s="456"/>
      <c r="Z26" s="454"/>
    </row>
    <row r="27" spans="1:31">
      <c r="A27" s="440"/>
      <c r="B27" s="441"/>
      <c r="C27" s="400"/>
      <c r="I27" s="456"/>
      <c r="J27" s="456"/>
      <c r="L27" s="457"/>
      <c r="M27" s="457"/>
      <c r="N27" s="457"/>
      <c r="X27" s="456"/>
      <c r="Z27" s="454"/>
    </row>
    <row r="28" spans="1:31">
      <c r="A28" s="440"/>
      <c r="B28" s="441"/>
      <c r="C28" s="400"/>
      <c r="D28" s="458" t="s">
        <v>597</v>
      </c>
      <c r="E28" s="458"/>
      <c r="I28" s="456"/>
      <c r="J28" s="456"/>
    </row>
    <row r="29" spans="1:31">
      <c r="A29" s="440"/>
      <c r="B29" s="441"/>
      <c r="C29" s="400"/>
      <c r="Q29" s="459" t="s">
        <v>598</v>
      </c>
      <c r="R29" s="459"/>
      <c r="S29" s="459"/>
      <c r="T29" s="459"/>
      <c r="U29" s="459"/>
      <c r="V29" s="459"/>
      <c r="W29" s="459"/>
      <c r="X29" s="459"/>
      <c r="Y29" s="459"/>
      <c r="Z29" s="459"/>
      <c r="AA29" s="459" t="s">
        <v>483</v>
      </c>
      <c r="AB29" s="459"/>
      <c r="AC29" s="459"/>
      <c r="AD29" s="459"/>
      <c r="AE29" s="459"/>
    </row>
    <row r="30" spans="1:31">
      <c r="A30" s="460"/>
      <c r="B30" s="441"/>
      <c r="C30" s="400"/>
      <c r="D30" s="458" t="s">
        <v>599</v>
      </c>
      <c r="E30" s="458"/>
      <c r="P30" s="326" t="s">
        <v>600</v>
      </c>
      <c r="W30" s="326" t="s">
        <v>601</v>
      </c>
      <c r="AA30" s="458"/>
      <c r="AB30" s="458"/>
      <c r="AC30" s="458"/>
      <c r="AD30" s="458"/>
      <c r="AE30" s="458"/>
    </row>
    <row r="31" spans="1:31">
      <c r="A31" s="373" t="s">
        <v>602</v>
      </c>
      <c r="B31" s="400"/>
      <c r="C31" s="400"/>
    </row>
    <row r="32" spans="1:31">
      <c r="A32" s="373"/>
      <c r="B32" s="400"/>
      <c r="C32" s="400"/>
      <c r="O32" s="326" t="s">
        <v>574</v>
      </c>
      <c r="U32" s="326" t="s">
        <v>603</v>
      </c>
      <c r="W32" s="326" t="s">
        <v>603</v>
      </c>
      <c r="X32" s="326" t="s">
        <v>603</v>
      </c>
      <c r="AA32" s="458"/>
      <c r="AB32" s="458"/>
      <c r="AC32" s="458"/>
      <c r="AD32" s="458"/>
    </row>
    <row r="33" spans="1:31">
      <c r="A33" s="373"/>
      <c r="B33" s="400"/>
      <c r="C33" s="400"/>
      <c r="G33" s="326" t="s">
        <v>604</v>
      </c>
    </row>
    <row r="34" spans="1:31">
      <c r="A34" s="373"/>
      <c r="B34" s="400"/>
      <c r="C34" s="400"/>
      <c r="L34" s="326" t="s">
        <v>605</v>
      </c>
      <c r="S34" s="326" t="s">
        <v>606</v>
      </c>
      <c r="U34" s="326" t="s">
        <v>606</v>
      </c>
      <c r="W34" s="326" t="s">
        <v>606</v>
      </c>
      <c r="X34" s="326" t="s">
        <v>606</v>
      </c>
      <c r="Y34" s="326" t="s">
        <v>606</v>
      </c>
      <c r="AA34" s="458"/>
      <c r="AB34" s="458"/>
      <c r="AC34" s="458"/>
    </row>
    <row r="35" spans="1:31">
      <c r="A35" s="373"/>
      <c r="B35" s="400"/>
      <c r="C35" s="400"/>
    </row>
    <row r="36" spans="1:31">
      <c r="A36" s="373"/>
      <c r="B36" s="400"/>
      <c r="C36" s="400"/>
      <c r="I36" s="326" t="s">
        <v>607</v>
      </c>
      <c r="R36" s="326" t="s">
        <v>608</v>
      </c>
      <c r="S36" s="326" t="s">
        <v>608</v>
      </c>
      <c r="T36" s="326" t="s">
        <v>608</v>
      </c>
      <c r="U36" s="326" t="s">
        <v>608</v>
      </c>
      <c r="V36" s="326" t="s">
        <v>608</v>
      </c>
      <c r="W36" s="326" t="s">
        <v>608</v>
      </c>
      <c r="X36" s="326" t="s">
        <v>608</v>
      </c>
      <c r="Y36" s="326" t="s">
        <v>608</v>
      </c>
      <c r="Z36" s="326" t="s">
        <v>608</v>
      </c>
      <c r="AA36" s="458"/>
      <c r="AB36" s="458"/>
    </row>
    <row r="37" spans="1:31">
      <c r="A37" s="373"/>
      <c r="B37" s="400"/>
      <c r="C37" s="400"/>
    </row>
    <row r="38" spans="1:31">
      <c r="A38" s="373"/>
      <c r="B38" s="400"/>
      <c r="C38" s="400"/>
      <c r="D38" s="326" t="s">
        <v>609</v>
      </c>
      <c r="F38" s="326" t="s">
        <v>610</v>
      </c>
      <c r="N38" s="326" t="s">
        <v>611</v>
      </c>
      <c r="Q38" s="326" t="s">
        <v>544</v>
      </c>
      <c r="S38" s="326" t="s">
        <v>544</v>
      </c>
      <c r="U38" s="326" t="s">
        <v>544</v>
      </c>
      <c r="W38" s="326" t="s">
        <v>544</v>
      </c>
      <c r="X38" s="326" t="s">
        <v>544</v>
      </c>
      <c r="Y38" s="326" t="s">
        <v>544</v>
      </c>
      <c r="Z38" s="326" t="s">
        <v>544</v>
      </c>
      <c r="AA38" s="458"/>
    </row>
    <row r="39" spans="1:31">
      <c r="A39" s="373"/>
      <c r="B39" s="400"/>
      <c r="C39" s="400"/>
    </row>
    <row r="40" spans="1:31">
      <c r="A40" s="373"/>
      <c r="B40" s="400"/>
      <c r="C40" s="400"/>
      <c r="D40" s="326" t="s">
        <v>544</v>
      </c>
    </row>
    <row r="41" spans="1:31">
      <c r="A41" s="373"/>
      <c r="B41" s="400"/>
      <c r="C41" s="400"/>
      <c r="M41" s="376" t="s">
        <v>612</v>
      </c>
      <c r="R41" s="461" t="s">
        <v>613</v>
      </c>
      <c r="S41" s="461"/>
      <c r="T41" s="461"/>
      <c r="U41" s="461"/>
      <c r="V41" s="461"/>
      <c r="W41" s="461"/>
      <c r="X41" s="461"/>
      <c r="Y41" s="461"/>
      <c r="Z41" s="461"/>
      <c r="AA41" s="458"/>
      <c r="AB41" s="458"/>
      <c r="AC41" s="458"/>
      <c r="AD41" s="458"/>
      <c r="AE41" s="458"/>
    </row>
    <row r="42" spans="1:31">
      <c r="A42" s="373"/>
      <c r="B42" s="400"/>
      <c r="C42" s="400"/>
      <c r="F42" s="326" t="s">
        <v>542</v>
      </c>
      <c r="R42" s="461"/>
      <c r="S42" s="461"/>
      <c r="T42" s="461"/>
      <c r="U42" s="461"/>
      <c r="V42" s="461"/>
      <c r="W42" s="461"/>
      <c r="X42" s="461"/>
      <c r="Y42" s="461"/>
      <c r="Z42" s="461"/>
    </row>
    <row r="43" spans="1:31">
      <c r="A43" s="373"/>
      <c r="B43" s="400"/>
      <c r="C43" s="400"/>
      <c r="R43" s="462"/>
      <c r="S43" s="463" t="s">
        <v>550</v>
      </c>
      <c r="T43" s="463"/>
      <c r="U43" s="463"/>
      <c r="V43" s="463"/>
      <c r="W43" s="463"/>
      <c r="X43" s="463"/>
      <c r="Y43" s="463"/>
      <c r="Z43" s="462"/>
      <c r="AA43" s="458"/>
      <c r="AB43" s="458"/>
      <c r="AC43" s="458"/>
      <c r="AD43" s="458"/>
    </row>
    <row r="44" spans="1:31">
      <c r="A44" s="373"/>
      <c r="B44" s="400"/>
      <c r="C44" s="400"/>
      <c r="I44" s="326" t="s">
        <v>545</v>
      </c>
      <c r="N44" s="326" t="s">
        <v>614</v>
      </c>
      <c r="R44" s="462"/>
      <c r="S44" s="463"/>
      <c r="T44" s="463"/>
      <c r="U44" s="463"/>
      <c r="V44" s="463"/>
      <c r="W44" s="463"/>
      <c r="X44" s="463"/>
      <c r="Y44" s="463"/>
      <c r="Z44" s="462"/>
    </row>
    <row r="45" spans="1:31">
      <c r="A45" s="373"/>
      <c r="B45" s="400"/>
      <c r="C45" s="400"/>
      <c r="R45" s="462"/>
      <c r="S45" s="464"/>
      <c r="T45" s="465" t="s">
        <v>545</v>
      </c>
      <c r="U45" s="465"/>
      <c r="V45" s="465"/>
      <c r="W45" s="465"/>
      <c r="X45" s="465"/>
      <c r="Y45" s="464"/>
      <c r="Z45" s="462"/>
      <c r="AA45" s="458"/>
      <c r="AB45" s="458"/>
      <c r="AC45" s="458"/>
    </row>
    <row r="46" spans="1:31">
      <c r="A46" s="373"/>
      <c r="B46" s="400"/>
      <c r="C46" s="400"/>
      <c r="L46" s="326" t="s">
        <v>550</v>
      </c>
      <c r="R46" s="462"/>
      <c r="S46" s="464"/>
      <c r="T46" s="465"/>
      <c r="U46" s="465"/>
      <c r="V46" s="465"/>
      <c r="W46" s="465"/>
      <c r="X46" s="465"/>
      <c r="Y46" s="464"/>
      <c r="Z46" s="462"/>
    </row>
    <row r="47" spans="1:31">
      <c r="A47" s="373"/>
      <c r="B47" s="400"/>
      <c r="C47" s="400"/>
      <c r="G47" s="326" t="s">
        <v>615</v>
      </c>
      <c r="R47" s="462"/>
      <c r="S47" s="464"/>
      <c r="T47" s="466"/>
      <c r="U47" s="467" t="s">
        <v>542</v>
      </c>
      <c r="V47" s="467"/>
      <c r="W47" s="467"/>
      <c r="X47" s="466"/>
      <c r="Y47" s="464"/>
      <c r="Z47" s="462"/>
      <c r="AA47" s="458"/>
      <c r="AB47" s="458"/>
    </row>
    <row r="48" spans="1:31">
      <c r="A48" s="373"/>
      <c r="B48" s="400"/>
      <c r="C48" s="400"/>
      <c r="O48" s="326" t="s">
        <v>558</v>
      </c>
      <c r="R48" s="462"/>
      <c r="S48" s="464"/>
      <c r="T48" s="466"/>
      <c r="U48" s="467"/>
      <c r="V48" s="467"/>
      <c r="W48" s="467"/>
      <c r="X48" s="466"/>
      <c r="Y48" s="464"/>
      <c r="Z48" s="462"/>
    </row>
    <row r="49" spans="1:54">
      <c r="A49" s="373"/>
      <c r="B49" s="400"/>
      <c r="C49" s="400"/>
      <c r="R49" s="462"/>
      <c r="S49" s="464"/>
      <c r="T49" s="466"/>
      <c r="U49" s="468"/>
      <c r="V49" s="469" t="s">
        <v>616</v>
      </c>
      <c r="W49" s="468"/>
      <c r="X49" s="466"/>
      <c r="Y49" s="464"/>
      <c r="Z49" s="462"/>
      <c r="AA49" s="458"/>
    </row>
    <row r="50" spans="1:54">
      <c r="A50" s="373"/>
      <c r="B50" s="400"/>
      <c r="C50" s="400"/>
      <c r="R50" s="459" t="s">
        <v>617</v>
      </c>
      <c r="S50" s="459"/>
      <c r="T50" s="459"/>
      <c r="U50" s="459"/>
      <c r="V50" s="459"/>
      <c r="W50" s="459"/>
      <c r="X50" s="459"/>
      <c r="Y50" s="459"/>
      <c r="Z50" s="459"/>
      <c r="AA50" s="459" t="s">
        <v>483</v>
      </c>
      <c r="AB50" s="459"/>
      <c r="AC50" s="459"/>
      <c r="AD50" s="459"/>
      <c r="AE50" s="459"/>
    </row>
    <row r="51" spans="1:54">
      <c r="A51" s="373"/>
      <c r="B51" s="400"/>
      <c r="C51" s="400"/>
    </row>
    <row r="52" spans="1:54" s="474" customFormat="1" ht="14.25" customHeight="1">
      <c r="A52" s="373" t="s">
        <v>618</v>
      </c>
      <c r="B52" s="400"/>
      <c r="C52" s="400"/>
      <c r="D52" s="470"/>
      <c r="E52" s="471" t="s">
        <v>619</v>
      </c>
      <c r="F52" s="472"/>
      <c r="G52" s="473" t="s">
        <v>620</v>
      </c>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BB52" s="475"/>
    </row>
    <row r="53" spans="1:54">
      <c r="A53" s="373"/>
      <c r="B53" s="400"/>
      <c r="C53" s="400"/>
      <c r="D53" s="476" t="s">
        <v>621</v>
      </c>
      <c r="E53" s="477"/>
      <c r="F53" s="477"/>
      <c r="G53" s="477"/>
      <c r="H53" s="477"/>
      <c r="I53" s="477"/>
      <c r="J53" s="477"/>
      <c r="K53" s="477"/>
      <c r="L53" s="477"/>
      <c r="M53" s="477"/>
      <c r="N53" s="477"/>
      <c r="O53" s="477"/>
      <c r="P53" s="477"/>
      <c r="Q53" s="477"/>
      <c r="R53" s="477"/>
      <c r="S53" s="477"/>
      <c r="T53" s="477"/>
      <c r="U53" s="477"/>
      <c r="V53" s="477"/>
      <c r="W53" s="477"/>
      <c r="X53" s="477"/>
      <c r="Y53" s="477"/>
      <c r="Z53" s="477"/>
      <c r="AA53" s="477"/>
      <c r="AB53" s="477"/>
      <c r="AC53" s="477"/>
      <c r="AD53" s="477"/>
      <c r="AE53" s="477"/>
      <c r="AF53" s="477"/>
      <c r="AG53" s="477"/>
      <c r="AH53" s="477"/>
    </row>
    <row r="54" spans="1:54" ht="14.25" customHeight="1">
      <c r="A54" s="373"/>
      <c r="B54" s="400"/>
      <c r="C54" s="400"/>
      <c r="D54" s="478"/>
      <c r="E54" s="479"/>
      <c r="F54" s="480"/>
      <c r="G54" s="481" t="s">
        <v>544</v>
      </c>
      <c r="H54" s="481"/>
      <c r="I54" s="481"/>
      <c r="J54" s="481"/>
      <c r="K54" s="481"/>
      <c r="L54" s="481"/>
      <c r="M54" s="481"/>
      <c r="N54" s="481" t="s">
        <v>622</v>
      </c>
      <c r="O54" s="481"/>
      <c r="P54" s="481"/>
      <c r="Q54" s="481"/>
      <c r="R54" s="481"/>
      <c r="S54" s="481"/>
      <c r="T54" s="481" t="s">
        <v>623</v>
      </c>
      <c r="U54" s="481"/>
      <c r="V54" s="481"/>
      <c r="W54" s="481"/>
      <c r="X54" s="481"/>
      <c r="Y54" s="482" t="s">
        <v>624</v>
      </c>
      <c r="Z54" s="483"/>
      <c r="AA54" s="483"/>
      <c r="AB54" s="483"/>
      <c r="AC54" s="484"/>
      <c r="AD54" s="482" t="s">
        <v>625</v>
      </c>
      <c r="AE54" s="483"/>
      <c r="AF54" s="483"/>
      <c r="AG54" s="483"/>
      <c r="AH54" s="484"/>
    </row>
    <row r="55" spans="1:54" ht="14.25" customHeight="1">
      <c r="A55" s="373"/>
      <c r="B55" s="400"/>
      <c r="C55" s="400"/>
      <c r="D55" s="478"/>
      <c r="E55" s="479"/>
      <c r="F55" s="480"/>
      <c r="G55" s="485" t="s">
        <v>626</v>
      </c>
      <c r="H55" s="485"/>
      <c r="I55" s="485"/>
      <c r="J55" s="485"/>
      <c r="K55" s="485"/>
      <c r="L55" s="485"/>
      <c r="M55" s="485"/>
      <c r="N55" s="485" t="s">
        <v>626</v>
      </c>
      <c r="O55" s="485"/>
      <c r="P55" s="485"/>
      <c r="Q55" s="485"/>
      <c r="R55" s="485"/>
      <c r="S55" s="485"/>
      <c r="T55" s="485" t="s">
        <v>626</v>
      </c>
      <c r="U55" s="485"/>
      <c r="V55" s="485"/>
      <c r="W55" s="485"/>
      <c r="X55" s="485"/>
      <c r="Y55" s="485" t="s">
        <v>626</v>
      </c>
      <c r="Z55" s="485"/>
      <c r="AA55" s="485"/>
      <c r="AB55" s="485"/>
      <c r="AC55" s="485"/>
      <c r="AD55" s="485" t="s">
        <v>626</v>
      </c>
      <c r="AE55" s="485"/>
      <c r="AF55" s="485"/>
      <c r="AG55" s="485"/>
      <c r="AH55" s="485"/>
    </row>
    <row r="56" spans="1:54" s="474" customFormat="1" ht="13.2">
      <c r="A56" s="373"/>
      <c r="B56" s="400"/>
      <c r="C56" s="400"/>
      <c r="D56" s="478"/>
      <c r="E56" s="479"/>
      <c r="F56" s="480"/>
      <c r="G56" s="486">
        <v>1</v>
      </c>
      <c r="H56" s="487" t="s">
        <v>627</v>
      </c>
      <c r="I56" s="486">
        <v>2</v>
      </c>
      <c r="J56" s="487" t="s">
        <v>627</v>
      </c>
      <c r="K56" s="486">
        <v>3</v>
      </c>
      <c r="L56" s="486">
        <v>4</v>
      </c>
      <c r="M56" s="486">
        <v>5</v>
      </c>
      <c r="N56" s="486">
        <v>1</v>
      </c>
      <c r="O56" s="487" t="s">
        <v>627</v>
      </c>
      <c r="P56" s="486">
        <v>2</v>
      </c>
      <c r="Q56" s="486">
        <v>3</v>
      </c>
      <c r="R56" s="486">
        <v>4</v>
      </c>
      <c r="S56" s="486">
        <v>5</v>
      </c>
      <c r="T56" s="486">
        <v>1</v>
      </c>
      <c r="U56" s="486">
        <v>2</v>
      </c>
      <c r="V56" s="486">
        <v>3</v>
      </c>
      <c r="W56" s="486">
        <v>4</v>
      </c>
      <c r="X56" s="486">
        <v>5</v>
      </c>
      <c r="Y56" s="486">
        <v>1</v>
      </c>
      <c r="Z56" s="486">
        <v>2</v>
      </c>
      <c r="AA56" s="486">
        <v>3</v>
      </c>
      <c r="AB56" s="486">
        <v>4</v>
      </c>
      <c r="AC56" s="486">
        <v>5</v>
      </c>
      <c r="AD56" s="486">
        <v>1</v>
      </c>
      <c r="AE56" s="486">
        <v>2</v>
      </c>
      <c r="AF56" s="486">
        <v>3</v>
      </c>
      <c r="AG56" s="486">
        <v>4</v>
      </c>
      <c r="AH56" s="486">
        <v>5</v>
      </c>
      <c r="BB56" s="475"/>
    </row>
    <row r="57" spans="1:54" s="474" customFormat="1" ht="10.199999999999999">
      <c r="A57" s="373"/>
      <c r="B57" s="400"/>
      <c r="C57" s="400"/>
      <c r="D57" s="488" t="s">
        <v>628</v>
      </c>
      <c r="E57" s="489" t="s">
        <v>629</v>
      </c>
      <c r="F57" s="490"/>
      <c r="G57" s="491" t="s">
        <v>630</v>
      </c>
      <c r="H57" s="492"/>
      <c r="I57" s="491" t="s">
        <v>630</v>
      </c>
      <c r="J57" s="491"/>
      <c r="K57" s="491" t="s">
        <v>631</v>
      </c>
      <c r="L57" s="491" t="s">
        <v>631</v>
      </c>
      <c r="M57" s="491" t="s">
        <v>632</v>
      </c>
      <c r="N57" s="491" t="s">
        <v>631</v>
      </c>
      <c r="O57" s="491"/>
      <c r="P57" s="493"/>
      <c r="Q57" s="493"/>
      <c r="R57" s="493"/>
      <c r="S57" s="493"/>
      <c r="T57" s="491" t="s">
        <v>631</v>
      </c>
      <c r="U57" s="493"/>
      <c r="V57" s="493"/>
      <c r="W57" s="493"/>
      <c r="X57" s="493"/>
      <c r="Y57" s="491" t="s">
        <v>631</v>
      </c>
      <c r="Z57" s="493"/>
      <c r="AA57" s="493"/>
      <c r="AB57" s="493"/>
      <c r="AC57" s="493"/>
      <c r="AD57" s="491" t="s">
        <v>631</v>
      </c>
      <c r="AE57" s="493"/>
      <c r="AF57" s="493"/>
      <c r="AG57" s="493"/>
      <c r="AH57" s="493"/>
      <c r="BB57" s="475"/>
    </row>
    <row r="58" spans="1:54" s="474" customFormat="1" ht="10.199999999999999">
      <c r="A58" s="373"/>
      <c r="B58" s="400"/>
      <c r="C58" s="400"/>
      <c r="D58" s="494"/>
      <c r="E58" s="489" t="s">
        <v>633</v>
      </c>
      <c r="F58" s="490"/>
      <c r="G58" s="495" t="s">
        <v>631</v>
      </c>
      <c r="H58" s="496"/>
      <c r="I58" s="495" t="s">
        <v>631</v>
      </c>
      <c r="J58" s="495"/>
      <c r="K58" s="495" t="s">
        <v>631</v>
      </c>
      <c r="L58" s="495" t="s">
        <v>634</v>
      </c>
      <c r="M58" s="495" t="s">
        <v>634</v>
      </c>
      <c r="N58" s="495" t="s">
        <v>631</v>
      </c>
      <c r="O58" s="495"/>
      <c r="P58" s="497"/>
      <c r="Q58" s="497"/>
      <c r="R58" s="497"/>
      <c r="S58" s="497"/>
      <c r="T58" s="495" t="s">
        <v>634</v>
      </c>
      <c r="U58" s="497"/>
      <c r="V58" s="497"/>
      <c r="W58" s="497"/>
      <c r="X58" s="497"/>
      <c r="Y58" s="495" t="s">
        <v>634</v>
      </c>
      <c r="Z58" s="497"/>
      <c r="AA58" s="497"/>
      <c r="AB58" s="497"/>
      <c r="AC58" s="497"/>
      <c r="AD58" s="495" t="s">
        <v>634</v>
      </c>
      <c r="AE58" s="497"/>
      <c r="AF58" s="497"/>
      <c r="AG58" s="497"/>
      <c r="AH58" s="497"/>
      <c r="BB58" s="475"/>
    </row>
    <row r="59" spans="1:54" s="474" customFormat="1" ht="10.199999999999999">
      <c r="A59" s="373"/>
      <c r="B59" s="400"/>
      <c r="C59" s="400"/>
      <c r="D59" s="494"/>
      <c r="E59" s="489" t="s">
        <v>635</v>
      </c>
      <c r="F59" s="490"/>
      <c r="G59" s="495" t="s">
        <v>294</v>
      </c>
      <c r="H59" s="496"/>
      <c r="I59" s="495" t="s">
        <v>630</v>
      </c>
      <c r="J59" s="495"/>
      <c r="K59" s="495" t="s">
        <v>631</v>
      </c>
      <c r="L59" s="495" t="s">
        <v>634</v>
      </c>
      <c r="M59" s="495" t="s">
        <v>632</v>
      </c>
      <c r="N59" s="495" t="s">
        <v>631</v>
      </c>
      <c r="O59" s="495"/>
      <c r="P59" s="497"/>
      <c r="Q59" s="497"/>
      <c r="R59" s="497"/>
      <c r="S59" s="497"/>
      <c r="T59" s="495" t="s">
        <v>634</v>
      </c>
      <c r="U59" s="497"/>
      <c r="V59" s="497"/>
      <c r="W59" s="497"/>
      <c r="X59" s="497"/>
      <c r="Y59" s="495" t="s">
        <v>632</v>
      </c>
      <c r="Z59" s="497"/>
      <c r="AA59" s="497"/>
      <c r="AB59" s="497"/>
      <c r="AC59" s="497"/>
      <c r="AD59" s="495" t="s">
        <v>632</v>
      </c>
      <c r="AE59" s="497"/>
      <c r="AF59" s="497"/>
      <c r="AG59" s="497"/>
      <c r="AH59" s="497"/>
      <c r="BB59" s="475"/>
    </row>
    <row r="60" spans="1:54" s="474" customFormat="1" ht="10.199999999999999">
      <c r="A60" s="373"/>
      <c r="B60" s="400"/>
      <c r="C60" s="400"/>
      <c r="D60" s="494"/>
      <c r="E60" s="489" t="s">
        <v>636</v>
      </c>
      <c r="F60" s="490"/>
      <c r="G60" s="495" t="s">
        <v>294</v>
      </c>
      <c r="H60" s="496"/>
      <c r="I60" s="495" t="s">
        <v>630</v>
      </c>
      <c r="J60" s="495"/>
      <c r="K60" s="495" t="s">
        <v>631</v>
      </c>
      <c r="L60" s="495" t="s">
        <v>631</v>
      </c>
      <c r="M60" s="495" t="s">
        <v>632</v>
      </c>
      <c r="N60" s="495" t="s">
        <v>631</v>
      </c>
      <c r="O60" s="495"/>
      <c r="P60" s="497"/>
      <c r="Q60" s="497"/>
      <c r="R60" s="497"/>
      <c r="S60" s="497"/>
      <c r="T60" s="495" t="s">
        <v>631</v>
      </c>
      <c r="U60" s="497"/>
      <c r="V60" s="497"/>
      <c r="W60" s="497"/>
      <c r="X60" s="497"/>
      <c r="Y60" s="495" t="s">
        <v>632</v>
      </c>
      <c r="Z60" s="497"/>
      <c r="AA60" s="497"/>
      <c r="AB60" s="497"/>
      <c r="AC60" s="497"/>
      <c r="AD60" s="495" t="s">
        <v>632</v>
      </c>
      <c r="AE60" s="497"/>
      <c r="AF60" s="497"/>
      <c r="AG60" s="497"/>
      <c r="AH60" s="497"/>
      <c r="BB60" s="475"/>
    </row>
    <row r="61" spans="1:54" s="474" customFormat="1" ht="10.199999999999999">
      <c r="A61" s="373"/>
      <c r="B61" s="400"/>
      <c r="C61" s="400"/>
      <c r="D61" s="498" t="s">
        <v>637</v>
      </c>
      <c r="E61" s="498"/>
      <c r="F61" s="498"/>
      <c r="G61" s="499"/>
      <c r="H61" s="500"/>
      <c r="I61" s="499"/>
      <c r="J61" s="499"/>
      <c r="K61" s="499"/>
      <c r="L61" s="499"/>
      <c r="M61" s="499"/>
      <c r="N61" s="499"/>
      <c r="O61" s="499"/>
      <c r="P61" s="498"/>
      <c r="Q61" s="498"/>
      <c r="R61" s="498"/>
      <c r="S61" s="498"/>
      <c r="T61" s="498"/>
      <c r="U61" s="498"/>
      <c r="V61" s="498"/>
      <c r="W61" s="498"/>
      <c r="X61" s="498"/>
      <c r="Y61" s="498"/>
      <c r="Z61" s="498"/>
      <c r="AA61" s="498"/>
      <c r="AB61" s="498"/>
      <c r="AC61" s="498"/>
      <c r="AD61" s="498"/>
      <c r="AE61" s="498"/>
      <c r="AF61" s="498"/>
      <c r="AG61" s="498"/>
      <c r="AH61" s="498"/>
      <c r="BB61" s="475"/>
    </row>
    <row r="62" spans="1:54" s="474" customFormat="1" ht="10.199999999999999">
      <c r="A62" s="373"/>
      <c r="B62" s="400"/>
      <c r="C62" s="400"/>
      <c r="D62" s="501" t="s">
        <v>638</v>
      </c>
      <c r="E62" s="501"/>
      <c r="F62" s="502"/>
      <c r="G62" s="502"/>
      <c r="H62" s="503"/>
      <c r="I62" s="502"/>
      <c r="J62" s="502"/>
      <c r="K62" s="502"/>
      <c r="L62" s="502"/>
      <c r="M62" s="502"/>
      <c r="N62" s="502"/>
      <c r="O62" s="502"/>
      <c r="P62" s="502"/>
      <c r="Q62" s="502"/>
      <c r="R62" s="502"/>
      <c r="S62" s="502"/>
      <c r="T62" s="502"/>
      <c r="U62" s="502"/>
      <c r="V62" s="502"/>
      <c r="W62" s="502"/>
      <c r="X62" s="502"/>
      <c r="Y62" s="502"/>
      <c r="Z62" s="502"/>
      <c r="AA62" s="502"/>
      <c r="AB62" s="502"/>
      <c r="AC62" s="502"/>
      <c r="AD62" s="502"/>
      <c r="AE62" s="502"/>
      <c r="AF62" s="502"/>
      <c r="AG62" s="502"/>
      <c r="AH62" s="502"/>
      <c r="BB62" s="475"/>
    </row>
    <row r="63" spans="1:54" s="474" customFormat="1" ht="14.25" customHeight="1">
      <c r="A63" s="373"/>
      <c r="B63" s="400"/>
      <c r="C63" s="400"/>
      <c r="D63" s="504" t="s">
        <v>639</v>
      </c>
      <c r="E63" s="505" t="s">
        <v>640</v>
      </c>
      <c r="F63" s="506"/>
      <c r="G63" s="507"/>
      <c r="H63" s="508"/>
      <c r="I63" s="507"/>
      <c r="J63" s="507"/>
      <c r="K63" s="507"/>
      <c r="L63" s="507"/>
      <c r="M63" s="507"/>
      <c r="N63" s="507"/>
      <c r="O63" s="507"/>
      <c r="P63" s="506"/>
      <c r="Q63" s="506"/>
      <c r="R63" s="506"/>
      <c r="S63" s="506"/>
      <c r="T63" s="506"/>
      <c r="U63" s="506"/>
      <c r="V63" s="506"/>
      <c r="W63" s="506"/>
      <c r="X63" s="506"/>
      <c r="Y63" s="506"/>
      <c r="Z63" s="506"/>
      <c r="AA63" s="506"/>
      <c r="AB63" s="506"/>
      <c r="AC63" s="506"/>
      <c r="AD63" s="506"/>
      <c r="AE63" s="506"/>
      <c r="AF63" s="506"/>
      <c r="AG63" s="506"/>
      <c r="AH63" s="506"/>
      <c r="BB63" s="475"/>
    </row>
    <row r="64" spans="1:54" ht="14.25" customHeight="1">
      <c r="A64" s="373"/>
      <c r="B64" s="400"/>
      <c r="C64" s="400"/>
      <c r="D64" s="509"/>
      <c r="E64" s="510"/>
      <c r="F64" s="506"/>
      <c r="G64" s="481" t="s">
        <v>544</v>
      </c>
      <c r="H64" s="481"/>
      <c r="I64" s="481"/>
      <c r="J64" s="481"/>
      <c r="K64" s="481"/>
      <c r="L64" s="481"/>
      <c r="M64" s="481"/>
      <c r="N64" s="481" t="s">
        <v>542</v>
      </c>
      <c r="O64" s="481"/>
      <c r="P64" s="481"/>
      <c r="Q64" s="481"/>
      <c r="R64" s="481"/>
      <c r="S64" s="481"/>
      <c r="T64" s="481" t="s">
        <v>641</v>
      </c>
      <c r="U64" s="481"/>
      <c r="V64" s="481"/>
      <c r="W64" s="481"/>
      <c r="X64" s="481"/>
      <c r="Y64" s="482" t="s">
        <v>550</v>
      </c>
      <c r="Z64" s="483"/>
      <c r="AA64" s="483"/>
      <c r="AB64" s="483"/>
      <c r="AC64" s="484"/>
      <c r="AD64" s="482" t="s">
        <v>558</v>
      </c>
      <c r="AE64" s="483"/>
      <c r="AF64" s="483"/>
      <c r="AG64" s="483"/>
      <c r="AH64" s="484"/>
    </row>
    <row r="65" spans="1:54" ht="14.25" customHeight="1">
      <c r="A65" s="373"/>
      <c r="B65" s="400"/>
      <c r="C65" s="400"/>
      <c r="D65" s="509"/>
      <c r="E65" s="510"/>
      <c r="F65" s="506"/>
      <c r="G65" s="485" t="s">
        <v>626</v>
      </c>
      <c r="H65" s="485"/>
      <c r="I65" s="485"/>
      <c r="J65" s="485"/>
      <c r="K65" s="485"/>
      <c r="L65" s="485"/>
      <c r="M65" s="485"/>
      <c r="N65" s="485" t="s">
        <v>626</v>
      </c>
      <c r="O65" s="485"/>
      <c r="P65" s="485"/>
      <c r="Q65" s="485"/>
      <c r="R65" s="485"/>
      <c r="S65" s="485"/>
      <c r="T65" s="485" t="s">
        <v>626</v>
      </c>
      <c r="U65" s="485"/>
      <c r="V65" s="485"/>
      <c r="W65" s="485"/>
      <c r="X65" s="485"/>
      <c r="Y65" s="485" t="s">
        <v>626</v>
      </c>
      <c r="Z65" s="485"/>
      <c r="AA65" s="485"/>
      <c r="AB65" s="485"/>
      <c r="AC65" s="485"/>
      <c r="AD65" s="485" t="s">
        <v>626</v>
      </c>
      <c r="AE65" s="485"/>
      <c r="AF65" s="485"/>
      <c r="AG65" s="485"/>
      <c r="AH65" s="485"/>
    </row>
    <row r="66" spans="1:54" s="474" customFormat="1" ht="10.199999999999999">
      <c r="A66" s="373"/>
      <c r="B66" s="400"/>
      <c r="C66" s="400"/>
      <c r="D66" s="509"/>
      <c r="E66" s="510"/>
      <c r="F66" s="506"/>
      <c r="G66" s="486">
        <v>1</v>
      </c>
      <c r="H66" s="487" t="s">
        <v>627</v>
      </c>
      <c r="I66" s="486">
        <v>2</v>
      </c>
      <c r="J66" s="487" t="s">
        <v>627</v>
      </c>
      <c r="K66" s="486">
        <v>3</v>
      </c>
      <c r="L66" s="486">
        <v>4</v>
      </c>
      <c r="M66" s="486">
        <v>5</v>
      </c>
      <c r="N66" s="486">
        <v>1</v>
      </c>
      <c r="O66" s="487" t="s">
        <v>627</v>
      </c>
      <c r="P66" s="486">
        <v>2</v>
      </c>
      <c r="Q66" s="486">
        <v>3</v>
      </c>
      <c r="R66" s="486">
        <v>4</v>
      </c>
      <c r="S66" s="486">
        <v>5</v>
      </c>
      <c r="T66" s="486">
        <v>1</v>
      </c>
      <c r="U66" s="486">
        <v>2</v>
      </c>
      <c r="V66" s="486">
        <v>3</v>
      </c>
      <c r="W66" s="486">
        <v>4</v>
      </c>
      <c r="X66" s="486">
        <v>5</v>
      </c>
      <c r="Y66" s="486">
        <v>1</v>
      </c>
      <c r="Z66" s="486">
        <v>2</v>
      </c>
      <c r="AA66" s="486">
        <v>3</v>
      </c>
      <c r="AB66" s="486">
        <v>4</v>
      </c>
      <c r="AC66" s="486">
        <v>5</v>
      </c>
      <c r="AD66" s="486">
        <v>1</v>
      </c>
      <c r="AE66" s="486">
        <v>2</v>
      </c>
      <c r="AF66" s="486">
        <v>3</v>
      </c>
      <c r="AG66" s="486">
        <v>4</v>
      </c>
      <c r="AH66" s="486">
        <v>5</v>
      </c>
      <c r="BB66" s="475"/>
    </row>
    <row r="67" spans="1:54" s="474" customFormat="1" ht="11.25" customHeight="1">
      <c r="A67" s="373"/>
      <c r="B67" s="400"/>
      <c r="C67" s="400"/>
      <c r="D67" s="509"/>
      <c r="E67" s="510" t="s">
        <v>642</v>
      </c>
      <c r="F67" s="506"/>
      <c r="G67" s="507"/>
      <c r="H67" s="508"/>
      <c r="I67" s="507"/>
      <c r="J67" s="507"/>
      <c r="K67" s="507"/>
      <c r="L67" s="507"/>
      <c r="M67" s="507"/>
      <c r="N67" s="507"/>
      <c r="O67" s="507"/>
      <c r="P67" s="506"/>
      <c r="Q67" s="506"/>
      <c r="R67" s="506"/>
      <c r="S67" s="506"/>
      <c r="T67" s="506"/>
      <c r="U67" s="506"/>
      <c r="V67" s="506"/>
      <c r="W67" s="506"/>
      <c r="X67" s="506"/>
      <c r="Y67" s="506"/>
      <c r="Z67" s="506"/>
      <c r="AA67" s="506"/>
      <c r="AB67" s="506"/>
      <c r="AC67" s="506"/>
      <c r="AD67" s="506"/>
      <c r="AE67" s="506"/>
      <c r="AF67" s="506"/>
      <c r="AG67" s="506"/>
      <c r="AH67" s="506"/>
      <c r="BB67" s="475"/>
    </row>
    <row r="68" spans="1:54" s="474" customFormat="1" ht="11.25" customHeight="1">
      <c r="A68" s="373"/>
      <c r="B68" s="400"/>
      <c r="C68" s="400"/>
      <c r="D68" s="509"/>
      <c r="E68" s="489" t="s">
        <v>643</v>
      </c>
      <c r="F68" s="490"/>
      <c r="G68" s="511" t="s">
        <v>644</v>
      </c>
      <c r="H68" s="512"/>
      <c r="I68" s="491" t="s">
        <v>645</v>
      </c>
      <c r="J68" s="512"/>
      <c r="K68" s="511" t="s">
        <v>645</v>
      </c>
      <c r="L68" s="511" t="s">
        <v>646</v>
      </c>
      <c r="M68" s="513" t="s">
        <v>646</v>
      </c>
      <c r="N68" s="511" t="s">
        <v>645</v>
      </c>
      <c r="O68" s="514"/>
      <c r="P68" s="511" t="s">
        <v>645</v>
      </c>
      <c r="Q68" s="511" t="s">
        <v>645</v>
      </c>
      <c r="R68" s="511" t="s">
        <v>645</v>
      </c>
      <c r="S68" s="511" t="s">
        <v>645</v>
      </c>
      <c r="T68" s="511" t="s">
        <v>646</v>
      </c>
      <c r="U68" s="511" t="s">
        <v>646</v>
      </c>
      <c r="V68" s="511" t="s">
        <v>646</v>
      </c>
      <c r="W68" s="511" t="s">
        <v>646</v>
      </c>
      <c r="X68" s="511" t="s">
        <v>646</v>
      </c>
      <c r="Y68" s="513" t="s">
        <v>646</v>
      </c>
      <c r="Z68" s="513" t="s">
        <v>646</v>
      </c>
      <c r="AA68" s="513" t="s">
        <v>646</v>
      </c>
      <c r="AB68" s="513" t="s">
        <v>646</v>
      </c>
      <c r="AC68" s="513" t="s">
        <v>646</v>
      </c>
      <c r="AD68" s="515"/>
      <c r="AE68" s="515"/>
      <c r="AF68" s="515"/>
      <c r="AG68" s="515"/>
      <c r="AH68" s="515"/>
      <c r="BB68" s="475"/>
    </row>
    <row r="69" spans="1:54" s="474" customFormat="1" ht="10.199999999999999">
      <c r="A69" s="373"/>
      <c r="B69" s="400"/>
      <c r="C69" s="400"/>
      <c r="D69" s="509"/>
      <c r="E69" s="489" t="s">
        <v>647</v>
      </c>
      <c r="F69" s="490"/>
      <c r="G69" s="491" t="s">
        <v>630</v>
      </c>
      <c r="H69" s="512"/>
      <c r="I69" s="491" t="s">
        <v>631</v>
      </c>
      <c r="J69" s="512"/>
      <c r="K69" s="491" t="s">
        <v>634</v>
      </c>
      <c r="L69" s="491" t="s">
        <v>634</v>
      </c>
      <c r="M69" s="516" t="s">
        <v>632</v>
      </c>
      <c r="N69" s="491" t="s">
        <v>634</v>
      </c>
      <c r="O69" s="514"/>
      <c r="P69" s="491" t="s">
        <v>634</v>
      </c>
      <c r="Q69" s="491" t="s">
        <v>634</v>
      </c>
      <c r="R69" s="491" t="s">
        <v>634</v>
      </c>
      <c r="S69" s="491" t="s">
        <v>634</v>
      </c>
      <c r="T69" s="491" t="s">
        <v>634</v>
      </c>
      <c r="U69" s="491" t="s">
        <v>634</v>
      </c>
      <c r="V69" s="491" t="s">
        <v>634</v>
      </c>
      <c r="W69" s="491" t="s">
        <v>634</v>
      </c>
      <c r="X69" s="491" t="s">
        <v>634</v>
      </c>
      <c r="Y69" s="516" t="s">
        <v>632</v>
      </c>
      <c r="Z69" s="516" t="s">
        <v>632</v>
      </c>
      <c r="AA69" s="516" t="s">
        <v>632</v>
      </c>
      <c r="AB69" s="516" t="s">
        <v>632</v>
      </c>
      <c r="AC69" s="516" t="s">
        <v>632</v>
      </c>
      <c r="AD69" s="493"/>
      <c r="AE69" s="493"/>
      <c r="AF69" s="493"/>
      <c r="AG69" s="493"/>
      <c r="AH69" s="493"/>
      <c r="BB69" s="475"/>
    </row>
    <row r="70" spans="1:54" s="474" customFormat="1" ht="10.199999999999999">
      <c r="A70" s="373"/>
      <c r="B70" s="400"/>
      <c r="C70" s="400"/>
      <c r="D70" s="509"/>
      <c r="E70" s="489" t="s">
        <v>648</v>
      </c>
      <c r="F70" s="490"/>
      <c r="G70" s="507"/>
      <c r="H70" s="512"/>
      <c r="I70" s="507"/>
      <c r="J70" s="512"/>
      <c r="K70" s="507"/>
      <c r="L70" s="507"/>
      <c r="M70" s="507"/>
      <c r="N70" s="507"/>
      <c r="O70" s="514"/>
      <c r="P70" s="507"/>
      <c r="Q70" s="507"/>
      <c r="R70" s="507"/>
      <c r="S70" s="507"/>
      <c r="T70" s="507"/>
      <c r="U70" s="507"/>
      <c r="V70" s="507"/>
      <c r="W70" s="507"/>
      <c r="X70" s="507"/>
      <c r="Y70" s="507"/>
      <c r="Z70" s="507"/>
      <c r="AA70" s="507"/>
      <c r="AB70" s="507"/>
      <c r="AC70" s="507"/>
      <c r="AD70" s="506"/>
      <c r="AE70" s="506"/>
      <c r="AF70" s="506"/>
      <c r="AG70" s="506"/>
      <c r="AH70" s="506"/>
      <c r="BB70" s="475"/>
    </row>
    <row r="71" spans="1:54" s="474" customFormat="1" ht="10.199999999999999">
      <c r="A71" s="373"/>
      <c r="B71" s="400"/>
      <c r="C71" s="400"/>
      <c r="D71" s="509"/>
      <c r="E71" s="489" t="s">
        <v>649</v>
      </c>
      <c r="F71" s="490"/>
      <c r="G71" s="491" t="s">
        <v>631</v>
      </c>
      <c r="H71" s="512"/>
      <c r="I71" s="491" t="s">
        <v>631</v>
      </c>
      <c r="J71" s="512"/>
      <c r="K71" s="491" t="s">
        <v>631</v>
      </c>
      <c r="L71" s="491" t="s">
        <v>634</v>
      </c>
      <c r="M71" s="516" t="s">
        <v>634</v>
      </c>
      <c r="N71" s="491" t="s">
        <v>631</v>
      </c>
      <c r="O71" s="514"/>
      <c r="P71" s="491" t="s">
        <v>631</v>
      </c>
      <c r="Q71" s="491" t="s">
        <v>631</v>
      </c>
      <c r="R71" s="491" t="s">
        <v>631</v>
      </c>
      <c r="S71" s="491" t="s">
        <v>631</v>
      </c>
      <c r="T71" s="491" t="s">
        <v>634</v>
      </c>
      <c r="U71" s="491" t="s">
        <v>634</v>
      </c>
      <c r="V71" s="491" t="s">
        <v>634</v>
      </c>
      <c r="W71" s="491" t="s">
        <v>634</v>
      </c>
      <c r="X71" s="491" t="s">
        <v>634</v>
      </c>
      <c r="Y71" s="516" t="s">
        <v>634</v>
      </c>
      <c r="Z71" s="516" t="s">
        <v>634</v>
      </c>
      <c r="AA71" s="516" t="s">
        <v>634</v>
      </c>
      <c r="AB71" s="516" t="s">
        <v>634</v>
      </c>
      <c r="AC71" s="516" t="s">
        <v>634</v>
      </c>
      <c r="AD71" s="493"/>
      <c r="AE71" s="493"/>
      <c r="AF71" s="493"/>
      <c r="AG71" s="493"/>
      <c r="AH71" s="493"/>
      <c r="BB71" s="475"/>
    </row>
    <row r="72" spans="1:54" s="474" customFormat="1" ht="10.199999999999999">
      <c r="A72" s="373"/>
      <c r="B72" s="400"/>
      <c r="C72" s="400"/>
      <c r="D72" s="509"/>
      <c r="E72" s="489" t="s">
        <v>650</v>
      </c>
      <c r="F72" s="490"/>
      <c r="G72" s="491" t="s">
        <v>631</v>
      </c>
      <c r="H72" s="512"/>
      <c r="I72" s="491" t="s">
        <v>631</v>
      </c>
      <c r="J72" s="512"/>
      <c r="K72" s="491" t="s">
        <v>631</v>
      </c>
      <c r="L72" s="491" t="s">
        <v>631</v>
      </c>
      <c r="M72" s="516" t="s">
        <v>631</v>
      </c>
      <c r="N72" s="491" t="s">
        <v>631</v>
      </c>
      <c r="O72" s="514"/>
      <c r="P72" s="491" t="s">
        <v>631</v>
      </c>
      <c r="Q72" s="491" t="s">
        <v>631</v>
      </c>
      <c r="R72" s="491" t="s">
        <v>631</v>
      </c>
      <c r="S72" s="491" t="s">
        <v>631</v>
      </c>
      <c r="T72" s="491" t="s">
        <v>631</v>
      </c>
      <c r="U72" s="491" t="s">
        <v>631</v>
      </c>
      <c r="V72" s="491" t="s">
        <v>631</v>
      </c>
      <c r="W72" s="491" t="s">
        <v>631</v>
      </c>
      <c r="X72" s="491" t="s">
        <v>631</v>
      </c>
      <c r="Y72" s="516" t="s">
        <v>631</v>
      </c>
      <c r="Z72" s="516" t="s">
        <v>631</v>
      </c>
      <c r="AA72" s="516" t="s">
        <v>631</v>
      </c>
      <c r="AB72" s="516" t="s">
        <v>631</v>
      </c>
      <c r="AC72" s="516" t="s">
        <v>631</v>
      </c>
      <c r="AD72" s="493"/>
      <c r="AE72" s="493"/>
      <c r="AF72" s="493"/>
      <c r="AG72" s="493"/>
      <c r="AH72" s="493"/>
      <c r="BB72" s="475"/>
    </row>
    <row r="73" spans="1:54" s="474" customFormat="1" ht="10.199999999999999">
      <c r="A73" s="373"/>
      <c r="B73" s="400"/>
      <c r="C73" s="400"/>
      <c r="D73" s="509"/>
      <c r="E73" s="510" t="s">
        <v>651</v>
      </c>
      <c r="F73" s="506"/>
      <c r="G73" s="507"/>
      <c r="H73" s="512"/>
      <c r="I73" s="507"/>
      <c r="J73" s="512"/>
      <c r="K73" s="507"/>
      <c r="L73" s="507"/>
      <c r="M73" s="507"/>
      <c r="N73" s="507"/>
      <c r="O73" s="514"/>
      <c r="P73" s="507"/>
      <c r="Q73" s="507"/>
      <c r="R73" s="507"/>
      <c r="S73" s="507"/>
      <c r="T73" s="507"/>
      <c r="U73" s="507"/>
      <c r="V73" s="507"/>
      <c r="W73" s="507"/>
      <c r="X73" s="507"/>
      <c r="Y73" s="507"/>
      <c r="Z73" s="507"/>
      <c r="AA73" s="507"/>
      <c r="AB73" s="507"/>
      <c r="AC73" s="507"/>
      <c r="AD73" s="506"/>
      <c r="AE73" s="506"/>
      <c r="AF73" s="506"/>
      <c r="AG73" s="506"/>
      <c r="AH73" s="506"/>
      <c r="BB73" s="475"/>
    </row>
    <row r="74" spans="1:54" s="474" customFormat="1" ht="10.199999999999999">
      <c r="A74" s="373"/>
      <c r="B74" s="400"/>
      <c r="C74" s="400"/>
      <c r="D74" s="509"/>
      <c r="E74" s="489" t="s">
        <v>652</v>
      </c>
      <c r="F74" s="490"/>
      <c r="G74" s="517" t="s">
        <v>631</v>
      </c>
      <c r="H74" s="512">
        <v>0</v>
      </c>
      <c r="I74" s="517" t="s">
        <v>631</v>
      </c>
      <c r="J74" s="512">
        <v>0</v>
      </c>
      <c r="K74" s="517" t="s">
        <v>631</v>
      </c>
      <c r="L74" s="517" t="s">
        <v>631</v>
      </c>
      <c r="M74" s="518" t="s">
        <v>631</v>
      </c>
      <c r="N74" s="517" t="s">
        <v>631</v>
      </c>
      <c r="O74" s="514"/>
      <c r="P74" s="517" t="s">
        <v>631</v>
      </c>
      <c r="Q74" s="517" t="s">
        <v>631</v>
      </c>
      <c r="R74" s="517" t="s">
        <v>631</v>
      </c>
      <c r="S74" s="517" t="s">
        <v>631</v>
      </c>
      <c r="T74" s="517" t="s">
        <v>631</v>
      </c>
      <c r="U74" s="517" t="s">
        <v>631</v>
      </c>
      <c r="V74" s="517" t="s">
        <v>631</v>
      </c>
      <c r="W74" s="517" t="s">
        <v>631</v>
      </c>
      <c r="X74" s="517" t="s">
        <v>631</v>
      </c>
      <c r="Y74" s="518" t="s">
        <v>631</v>
      </c>
      <c r="Z74" s="518" t="s">
        <v>631</v>
      </c>
      <c r="AA74" s="518" t="s">
        <v>631</v>
      </c>
      <c r="AB74" s="518" t="s">
        <v>631</v>
      </c>
      <c r="AC74" s="518" t="s">
        <v>631</v>
      </c>
      <c r="AD74" s="519"/>
      <c r="AE74" s="519"/>
      <c r="AF74" s="519"/>
      <c r="AG74" s="519"/>
      <c r="AH74" s="519"/>
      <c r="BB74" s="475"/>
    </row>
    <row r="75" spans="1:54" s="474" customFormat="1" ht="10.199999999999999">
      <c r="A75" s="373"/>
      <c r="B75" s="400"/>
      <c r="C75" s="400"/>
      <c r="D75" s="509"/>
      <c r="E75" s="489" t="s">
        <v>653</v>
      </c>
      <c r="F75" s="490"/>
      <c r="G75" s="491" t="s">
        <v>630</v>
      </c>
      <c r="H75" s="512">
        <v>0</v>
      </c>
      <c r="I75" s="491" t="s">
        <v>631</v>
      </c>
      <c r="J75" s="512">
        <v>0</v>
      </c>
      <c r="K75" s="491" t="s">
        <v>634</v>
      </c>
      <c r="L75" s="491" t="s">
        <v>632</v>
      </c>
      <c r="M75" s="516" t="s">
        <v>632</v>
      </c>
      <c r="N75" s="491" t="s">
        <v>634</v>
      </c>
      <c r="O75" s="514"/>
      <c r="P75" s="491" t="s">
        <v>634</v>
      </c>
      <c r="Q75" s="491" t="s">
        <v>634</v>
      </c>
      <c r="R75" s="491" t="s">
        <v>634</v>
      </c>
      <c r="S75" s="491" t="s">
        <v>634</v>
      </c>
      <c r="T75" s="491" t="s">
        <v>632</v>
      </c>
      <c r="U75" s="491" t="s">
        <v>632</v>
      </c>
      <c r="V75" s="491" t="s">
        <v>632</v>
      </c>
      <c r="W75" s="491" t="s">
        <v>632</v>
      </c>
      <c r="X75" s="491" t="s">
        <v>632</v>
      </c>
      <c r="Y75" s="516" t="s">
        <v>632</v>
      </c>
      <c r="Z75" s="516" t="s">
        <v>632</v>
      </c>
      <c r="AA75" s="516" t="s">
        <v>632</v>
      </c>
      <c r="AB75" s="516" t="s">
        <v>632</v>
      </c>
      <c r="AC75" s="516" t="s">
        <v>632</v>
      </c>
      <c r="AD75" s="493"/>
      <c r="AE75" s="493"/>
      <c r="AF75" s="493"/>
      <c r="AG75" s="493"/>
      <c r="AH75" s="493"/>
      <c r="BB75" s="475"/>
    </row>
    <row r="76" spans="1:54" s="474" customFormat="1" ht="10.199999999999999">
      <c r="A76" s="373"/>
      <c r="B76" s="400"/>
      <c r="C76" s="400"/>
      <c r="D76" s="509"/>
      <c r="E76" s="489" t="s">
        <v>654</v>
      </c>
      <c r="F76" s="490"/>
      <c r="G76" s="491" t="s">
        <v>630</v>
      </c>
      <c r="H76" s="512">
        <v>0</v>
      </c>
      <c r="I76" s="491" t="s">
        <v>631</v>
      </c>
      <c r="J76" s="512">
        <v>0</v>
      </c>
      <c r="K76" s="512" t="s">
        <v>631</v>
      </c>
      <c r="L76" s="491" t="s">
        <v>631</v>
      </c>
      <c r="M76" s="516" t="s">
        <v>631</v>
      </c>
      <c r="N76" s="512" t="s">
        <v>631</v>
      </c>
      <c r="O76" s="514"/>
      <c r="P76" s="512" t="s">
        <v>631</v>
      </c>
      <c r="Q76" s="512" t="s">
        <v>631</v>
      </c>
      <c r="R76" s="512" t="s">
        <v>631</v>
      </c>
      <c r="S76" s="512" t="s">
        <v>631</v>
      </c>
      <c r="T76" s="491" t="s">
        <v>631</v>
      </c>
      <c r="U76" s="491" t="s">
        <v>631</v>
      </c>
      <c r="V76" s="491" t="s">
        <v>631</v>
      </c>
      <c r="W76" s="491" t="s">
        <v>631</v>
      </c>
      <c r="X76" s="491" t="s">
        <v>631</v>
      </c>
      <c r="Y76" s="516" t="s">
        <v>631</v>
      </c>
      <c r="Z76" s="516" t="s">
        <v>631</v>
      </c>
      <c r="AA76" s="516" t="s">
        <v>631</v>
      </c>
      <c r="AB76" s="516" t="s">
        <v>631</v>
      </c>
      <c r="AC76" s="516" t="s">
        <v>631</v>
      </c>
      <c r="AD76" s="493"/>
      <c r="AE76" s="493"/>
      <c r="AF76" s="493"/>
      <c r="AG76" s="493"/>
      <c r="AH76" s="493"/>
      <c r="BB76" s="475"/>
    </row>
    <row r="77" spans="1:54" s="474" customFormat="1" ht="10.199999999999999">
      <c r="A77" s="373"/>
      <c r="B77" s="400"/>
      <c r="C77" s="400"/>
      <c r="D77" s="509"/>
      <c r="E77" s="520" t="s">
        <v>655</v>
      </c>
      <c r="F77" s="521"/>
      <c r="G77" s="507"/>
      <c r="H77" s="508"/>
      <c r="I77" s="507"/>
      <c r="J77" s="507"/>
      <c r="K77" s="507"/>
      <c r="L77" s="507"/>
      <c r="M77" s="507"/>
      <c r="N77" s="507"/>
      <c r="O77" s="507"/>
      <c r="P77" s="506"/>
      <c r="Q77" s="506"/>
      <c r="R77" s="506"/>
      <c r="S77" s="506"/>
      <c r="T77" s="506"/>
      <c r="U77" s="506"/>
      <c r="V77" s="506"/>
      <c r="W77" s="506"/>
      <c r="X77" s="506"/>
      <c r="Y77" s="506"/>
      <c r="Z77" s="506"/>
      <c r="AA77" s="506"/>
      <c r="AB77" s="506"/>
      <c r="AC77" s="506"/>
      <c r="AD77" s="506"/>
      <c r="AE77" s="506"/>
      <c r="AF77" s="506"/>
      <c r="AG77" s="506"/>
      <c r="AH77" s="506"/>
      <c r="BB77" s="475"/>
    </row>
    <row r="78" spans="1:54" s="474" customFormat="1" ht="10.199999999999999">
      <c r="A78" s="373"/>
      <c r="B78" s="400"/>
      <c r="C78" s="400"/>
      <c r="D78" s="509"/>
      <c r="E78" s="510"/>
      <c r="F78" s="506"/>
      <c r="G78" s="522" t="s">
        <v>544</v>
      </c>
      <c r="H78" s="522"/>
      <c r="I78" s="522"/>
      <c r="J78" s="522"/>
      <c r="K78" s="522"/>
      <c r="L78" s="522"/>
      <c r="M78" s="522"/>
      <c r="N78" s="522" t="s">
        <v>561</v>
      </c>
      <c r="O78" s="522"/>
      <c r="P78" s="522"/>
      <c r="Q78" s="522"/>
      <c r="R78" s="522"/>
      <c r="S78" s="522"/>
      <c r="T78" s="522" t="s">
        <v>564</v>
      </c>
      <c r="U78" s="522"/>
      <c r="V78" s="522"/>
      <c r="W78" s="522"/>
      <c r="X78" s="522"/>
      <c r="Y78" s="523" t="s">
        <v>656</v>
      </c>
      <c r="Z78" s="524"/>
      <c r="AA78" s="524"/>
      <c r="AB78" s="524"/>
      <c r="AC78" s="525"/>
      <c r="AD78" s="523" t="s">
        <v>657</v>
      </c>
      <c r="AE78" s="524"/>
      <c r="AF78" s="524"/>
      <c r="AG78" s="524"/>
      <c r="AH78" s="525"/>
      <c r="BB78" s="475"/>
    </row>
    <row r="79" spans="1:54" ht="14.25" customHeight="1">
      <c r="A79" s="373"/>
      <c r="B79" s="400"/>
      <c r="C79" s="400"/>
      <c r="D79" s="509"/>
      <c r="E79" s="510"/>
      <c r="F79" s="506"/>
      <c r="G79" s="485" t="s">
        <v>626</v>
      </c>
      <c r="H79" s="485"/>
      <c r="I79" s="485"/>
      <c r="J79" s="485"/>
      <c r="K79" s="485"/>
      <c r="L79" s="485"/>
      <c r="M79" s="485"/>
      <c r="N79" s="485" t="s">
        <v>626</v>
      </c>
      <c r="O79" s="485"/>
      <c r="P79" s="485"/>
      <c r="Q79" s="485"/>
      <c r="R79" s="485"/>
      <c r="S79" s="485"/>
      <c r="T79" s="485" t="s">
        <v>626</v>
      </c>
      <c r="U79" s="485"/>
      <c r="V79" s="485"/>
      <c r="W79" s="485"/>
      <c r="X79" s="485"/>
      <c r="Y79" s="485" t="s">
        <v>626</v>
      </c>
      <c r="Z79" s="485"/>
      <c r="AA79" s="485"/>
      <c r="AB79" s="485"/>
      <c r="AC79" s="485"/>
      <c r="AD79" s="485" t="s">
        <v>626</v>
      </c>
      <c r="AE79" s="485"/>
      <c r="AF79" s="485"/>
      <c r="AG79" s="485"/>
      <c r="AH79" s="485"/>
    </row>
    <row r="80" spans="1:54" s="474" customFormat="1" ht="10.199999999999999">
      <c r="A80" s="373"/>
      <c r="B80" s="400"/>
      <c r="C80" s="400"/>
      <c r="D80" s="509"/>
      <c r="E80" s="510"/>
      <c r="F80" s="506"/>
      <c r="G80" s="486">
        <v>1</v>
      </c>
      <c r="H80" s="487" t="s">
        <v>627</v>
      </c>
      <c r="I80" s="486">
        <v>2</v>
      </c>
      <c r="J80" s="487" t="s">
        <v>627</v>
      </c>
      <c r="K80" s="486">
        <v>3</v>
      </c>
      <c r="L80" s="486">
        <v>4</v>
      </c>
      <c r="M80" s="486">
        <v>5</v>
      </c>
      <c r="N80" s="486">
        <v>1</v>
      </c>
      <c r="O80" s="487" t="s">
        <v>627</v>
      </c>
      <c r="P80" s="486">
        <v>2</v>
      </c>
      <c r="Q80" s="486">
        <v>3</v>
      </c>
      <c r="R80" s="486">
        <v>4</v>
      </c>
      <c r="S80" s="486">
        <v>5</v>
      </c>
      <c r="T80" s="486">
        <v>1</v>
      </c>
      <c r="U80" s="486">
        <v>2</v>
      </c>
      <c r="V80" s="486">
        <v>3</v>
      </c>
      <c r="W80" s="486">
        <v>4</v>
      </c>
      <c r="X80" s="486">
        <v>5</v>
      </c>
      <c r="Y80" s="486">
        <v>1</v>
      </c>
      <c r="Z80" s="486">
        <v>2</v>
      </c>
      <c r="AA80" s="486">
        <v>3</v>
      </c>
      <c r="AB80" s="486">
        <v>4</v>
      </c>
      <c r="AC80" s="486">
        <v>5</v>
      </c>
      <c r="AD80" s="486">
        <v>1</v>
      </c>
      <c r="AE80" s="486">
        <v>2</v>
      </c>
      <c r="AF80" s="486">
        <v>3</v>
      </c>
      <c r="AG80" s="486">
        <v>4</v>
      </c>
      <c r="AH80" s="486">
        <v>5</v>
      </c>
      <c r="BB80" s="475"/>
    </row>
    <row r="81" spans="1:54" s="474" customFormat="1" ht="10.199999999999999">
      <c r="A81" s="373"/>
      <c r="B81" s="400"/>
      <c r="C81" s="400"/>
      <c r="D81" s="509"/>
      <c r="E81" s="489" t="s">
        <v>188</v>
      </c>
      <c r="F81" s="490"/>
      <c r="G81" s="526" t="s">
        <v>658</v>
      </c>
      <c r="H81" s="527"/>
      <c r="I81" s="527"/>
      <c r="J81" s="527"/>
      <c r="K81" s="527"/>
      <c r="L81" s="527"/>
      <c r="M81" s="528"/>
      <c r="N81" s="529" t="s">
        <v>659</v>
      </c>
      <c r="O81" s="530"/>
      <c r="P81" s="530"/>
      <c r="Q81" s="530"/>
      <c r="R81" s="530"/>
      <c r="S81" s="531"/>
      <c r="T81" s="532" t="s">
        <v>660</v>
      </c>
      <c r="U81" s="533"/>
      <c r="V81" s="533"/>
      <c r="W81" s="533"/>
      <c r="X81" s="534"/>
      <c r="Y81" s="532" t="s">
        <v>660</v>
      </c>
      <c r="Z81" s="533"/>
      <c r="AA81" s="533"/>
      <c r="AB81" s="533"/>
      <c r="AC81" s="534"/>
      <c r="AD81" s="532" t="s">
        <v>660</v>
      </c>
      <c r="AE81" s="533"/>
      <c r="AF81" s="533"/>
      <c r="AG81" s="533"/>
      <c r="AH81" s="534"/>
      <c r="BB81" s="475"/>
    </row>
    <row r="82" spans="1:54" s="474" customFormat="1" ht="10.199999999999999">
      <c r="A82" s="373"/>
      <c r="B82" s="400"/>
      <c r="C82" s="400"/>
      <c r="D82" s="509"/>
      <c r="E82" s="489" t="s">
        <v>661</v>
      </c>
      <c r="F82" s="490"/>
      <c r="G82" s="535" t="s">
        <v>662</v>
      </c>
      <c r="H82" s="536"/>
      <c r="I82" s="535" t="s">
        <v>662</v>
      </c>
      <c r="J82" s="535"/>
      <c r="K82" s="535" t="s">
        <v>662</v>
      </c>
      <c r="L82" s="535" t="s">
        <v>662</v>
      </c>
      <c r="M82" s="535" t="s">
        <v>662</v>
      </c>
      <c r="N82" s="491" t="s">
        <v>294</v>
      </c>
      <c r="O82" s="512">
        <v>0</v>
      </c>
      <c r="P82" s="491" t="s">
        <v>294</v>
      </c>
      <c r="Q82" s="491" t="s">
        <v>294</v>
      </c>
      <c r="R82" s="491" t="s">
        <v>294</v>
      </c>
      <c r="S82" s="491" t="s">
        <v>294</v>
      </c>
      <c r="T82" s="491" t="s">
        <v>630</v>
      </c>
      <c r="U82" s="491" t="s">
        <v>630</v>
      </c>
      <c r="V82" s="491" t="s">
        <v>630</v>
      </c>
      <c r="W82" s="491" t="s">
        <v>630</v>
      </c>
      <c r="X82" s="491" t="s">
        <v>630</v>
      </c>
      <c r="Y82" s="493"/>
      <c r="Z82" s="493"/>
      <c r="AA82" s="493"/>
      <c r="AB82" s="493"/>
      <c r="AC82" s="493"/>
      <c r="AD82" s="493"/>
      <c r="AE82" s="493"/>
      <c r="AF82" s="493"/>
      <c r="AG82" s="493"/>
      <c r="AH82" s="493"/>
      <c r="BB82" s="475"/>
    </row>
    <row r="83" spans="1:54" s="474" customFormat="1" ht="10.199999999999999">
      <c r="A83" s="373"/>
      <c r="B83" s="400"/>
      <c r="C83" s="400"/>
      <c r="D83" s="509"/>
      <c r="E83" s="489" t="s">
        <v>663</v>
      </c>
      <c r="F83" s="490"/>
      <c r="G83" s="535" t="s">
        <v>662</v>
      </c>
      <c r="H83" s="536"/>
      <c r="I83" s="535" t="s">
        <v>662</v>
      </c>
      <c r="J83" s="535"/>
      <c r="K83" s="535" t="s">
        <v>662</v>
      </c>
      <c r="L83" s="535" t="s">
        <v>662</v>
      </c>
      <c r="M83" s="535" t="s">
        <v>662</v>
      </c>
      <c r="N83" s="491" t="s">
        <v>294</v>
      </c>
      <c r="O83" s="512">
        <v>0</v>
      </c>
      <c r="P83" s="491" t="s">
        <v>294</v>
      </c>
      <c r="Q83" s="491" t="s">
        <v>294</v>
      </c>
      <c r="R83" s="491" t="s">
        <v>294</v>
      </c>
      <c r="S83" s="491" t="s">
        <v>294</v>
      </c>
      <c r="T83" s="491" t="s">
        <v>294</v>
      </c>
      <c r="U83" s="491" t="s">
        <v>294</v>
      </c>
      <c r="V83" s="491" t="s">
        <v>294</v>
      </c>
      <c r="W83" s="491" t="s">
        <v>294</v>
      </c>
      <c r="X83" s="491" t="s">
        <v>294</v>
      </c>
      <c r="Y83" s="493"/>
      <c r="Z83" s="493"/>
      <c r="AA83" s="493"/>
      <c r="AB83" s="493"/>
      <c r="AC83" s="493"/>
      <c r="AD83" s="493"/>
      <c r="AE83" s="493"/>
      <c r="AF83" s="493"/>
      <c r="AG83" s="493"/>
      <c r="AH83" s="493"/>
      <c r="BB83" s="475"/>
    </row>
    <row r="84" spans="1:54" s="474" customFormat="1" ht="10.199999999999999">
      <c r="A84" s="373"/>
      <c r="B84" s="400"/>
      <c r="C84" s="400"/>
      <c r="D84" s="509"/>
      <c r="E84" s="489" t="s">
        <v>664</v>
      </c>
      <c r="F84" s="490"/>
      <c r="G84" s="535" t="s">
        <v>662</v>
      </c>
      <c r="H84" s="536"/>
      <c r="I84" s="535" t="s">
        <v>662</v>
      </c>
      <c r="J84" s="535"/>
      <c r="K84" s="535" t="s">
        <v>662</v>
      </c>
      <c r="L84" s="535" t="s">
        <v>662</v>
      </c>
      <c r="M84" s="535" t="s">
        <v>662</v>
      </c>
      <c r="N84" s="491" t="s">
        <v>294</v>
      </c>
      <c r="O84" s="512"/>
      <c r="P84" s="491" t="s">
        <v>294</v>
      </c>
      <c r="Q84" s="491" t="s">
        <v>294</v>
      </c>
      <c r="R84" s="491" t="s">
        <v>294</v>
      </c>
      <c r="S84" s="491" t="s">
        <v>294</v>
      </c>
      <c r="T84" s="491" t="s">
        <v>631</v>
      </c>
      <c r="U84" s="491" t="s">
        <v>631</v>
      </c>
      <c r="V84" s="491" t="s">
        <v>631</v>
      </c>
      <c r="W84" s="491" t="s">
        <v>631</v>
      </c>
      <c r="X84" s="491" t="s">
        <v>631</v>
      </c>
      <c r="Y84" s="493"/>
      <c r="Z84" s="493"/>
      <c r="AA84" s="493"/>
      <c r="AB84" s="493"/>
      <c r="AC84" s="493"/>
      <c r="AD84" s="493"/>
      <c r="AE84" s="493"/>
      <c r="AF84" s="493"/>
      <c r="AG84" s="493"/>
      <c r="AH84" s="493"/>
      <c r="BB84" s="475"/>
    </row>
    <row r="85" spans="1:54" s="474" customFormat="1" ht="10.199999999999999">
      <c r="A85" s="373"/>
      <c r="B85" s="400"/>
      <c r="C85" s="400"/>
      <c r="D85" s="509"/>
      <c r="E85" s="489" t="s">
        <v>665</v>
      </c>
      <c r="F85" s="490"/>
      <c r="G85" s="535" t="s">
        <v>662</v>
      </c>
      <c r="H85" s="536"/>
      <c r="I85" s="535" t="s">
        <v>662</v>
      </c>
      <c r="J85" s="535"/>
      <c r="K85" s="535" t="s">
        <v>662</v>
      </c>
      <c r="L85" s="535" t="s">
        <v>662</v>
      </c>
      <c r="M85" s="535" t="s">
        <v>662</v>
      </c>
      <c r="N85" s="491" t="s">
        <v>294</v>
      </c>
      <c r="O85" s="512"/>
      <c r="P85" s="491" t="s">
        <v>294</v>
      </c>
      <c r="Q85" s="491" t="s">
        <v>294</v>
      </c>
      <c r="R85" s="491" t="s">
        <v>294</v>
      </c>
      <c r="S85" s="491" t="s">
        <v>294</v>
      </c>
      <c r="T85" s="491" t="s">
        <v>294</v>
      </c>
      <c r="U85" s="491" t="s">
        <v>294</v>
      </c>
      <c r="V85" s="491" t="s">
        <v>294</v>
      </c>
      <c r="W85" s="491" t="s">
        <v>294</v>
      </c>
      <c r="X85" s="491" t="s">
        <v>294</v>
      </c>
      <c r="Y85" s="493"/>
      <c r="Z85" s="493"/>
      <c r="AA85" s="493"/>
      <c r="AB85" s="493"/>
      <c r="AC85" s="493"/>
      <c r="AD85" s="493"/>
      <c r="AE85" s="493"/>
      <c r="AF85" s="493"/>
      <c r="AG85" s="493"/>
      <c r="AH85" s="493"/>
      <c r="BB85" s="475"/>
    </row>
    <row r="86" spans="1:54" s="474" customFormat="1" ht="10.199999999999999">
      <c r="A86" s="373"/>
      <c r="B86" s="400"/>
      <c r="C86" s="400"/>
      <c r="D86" s="537"/>
      <c r="E86" s="489" t="s">
        <v>666</v>
      </c>
      <c r="F86" s="490"/>
      <c r="G86" s="535" t="s">
        <v>662</v>
      </c>
      <c r="H86" s="536"/>
      <c r="I86" s="535" t="s">
        <v>662</v>
      </c>
      <c r="J86" s="535"/>
      <c r="K86" s="535" t="s">
        <v>662</v>
      </c>
      <c r="L86" s="535" t="s">
        <v>662</v>
      </c>
      <c r="M86" s="535" t="s">
        <v>662</v>
      </c>
      <c r="N86" s="491" t="s">
        <v>294</v>
      </c>
      <c r="O86" s="512"/>
      <c r="P86" s="491" t="s">
        <v>294</v>
      </c>
      <c r="Q86" s="491" t="s">
        <v>294</v>
      </c>
      <c r="R86" s="491" t="s">
        <v>294</v>
      </c>
      <c r="S86" s="491" t="s">
        <v>294</v>
      </c>
      <c r="T86" s="491" t="s">
        <v>630</v>
      </c>
      <c r="U86" s="491" t="s">
        <v>630</v>
      </c>
      <c r="V86" s="491" t="s">
        <v>630</v>
      </c>
      <c r="W86" s="491" t="s">
        <v>630</v>
      </c>
      <c r="X86" s="491" t="s">
        <v>630</v>
      </c>
      <c r="Y86" s="493"/>
      <c r="Z86" s="493"/>
      <c r="AA86" s="493"/>
      <c r="AB86" s="493"/>
      <c r="AC86" s="493"/>
      <c r="AD86" s="493"/>
      <c r="AE86" s="493"/>
      <c r="AF86" s="493"/>
      <c r="AG86" s="493"/>
      <c r="AH86" s="493"/>
      <c r="BB86" s="475"/>
    </row>
    <row r="88" spans="1:54">
      <c r="H88" s="538" t="s">
        <v>667</v>
      </c>
      <c r="O88" s="326" t="s">
        <v>668</v>
      </c>
    </row>
    <row r="89" spans="1:54">
      <c r="H89" s="539" t="s">
        <v>669</v>
      </c>
      <c r="O89" s="326" t="s">
        <v>670</v>
      </c>
    </row>
    <row r="90" spans="1:54">
      <c r="H90" s="539" t="s">
        <v>671</v>
      </c>
    </row>
  </sheetData>
  <mergeCells count="162">
    <mergeCell ref="E82:F82"/>
    <mergeCell ref="E83:F83"/>
    <mergeCell ref="E84:F84"/>
    <mergeCell ref="E85:F85"/>
    <mergeCell ref="E86:F86"/>
    <mergeCell ref="E81:F81"/>
    <mergeCell ref="G81:M81"/>
    <mergeCell ref="N81:S81"/>
    <mergeCell ref="T81:X81"/>
    <mergeCell ref="Y81:AC81"/>
    <mergeCell ref="AD81:AH81"/>
    <mergeCell ref="T78:X78"/>
    <mergeCell ref="Y78:AC78"/>
    <mergeCell ref="AD78:AH78"/>
    <mergeCell ref="G79:M79"/>
    <mergeCell ref="N79:S79"/>
    <mergeCell ref="T79:X79"/>
    <mergeCell ref="Y79:AC79"/>
    <mergeCell ref="AD79:AH79"/>
    <mergeCell ref="E72:F72"/>
    <mergeCell ref="E74:F74"/>
    <mergeCell ref="E75:F75"/>
    <mergeCell ref="E76:F76"/>
    <mergeCell ref="G78:M78"/>
    <mergeCell ref="N78:S78"/>
    <mergeCell ref="G64:M64"/>
    <mergeCell ref="N64:S64"/>
    <mergeCell ref="T64:X64"/>
    <mergeCell ref="Y64:AC64"/>
    <mergeCell ref="AD64:AH64"/>
    <mergeCell ref="G65:M65"/>
    <mergeCell ref="N65:S65"/>
    <mergeCell ref="T65:X65"/>
    <mergeCell ref="Y65:AC65"/>
    <mergeCell ref="AD65:AH65"/>
    <mergeCell ref="D57:D60"/>
    <mergeCell ref="E57:F57"/>
    <mergeCell ref="E58:F58"/>
    <mergeCell ref="E59:F59"/>
    <mergeCell ref="E60:F60"/>
    <mergeCell ref="D63:D86"/>
    <mergeCell ref="E68:F68"/>
    <mergeCell ref="E69:F69"/>
    <mergeCell ref="E70:F70"/>
    <mergeCell ref="E71:F71"/>
    <mergeCell ref="AD54:AH54"/>
    <mergeCell ref="G55:M55"/>
    <mergeCell ref="N55:S55"/>
    <mergeCell ref="T55:X55"/>
    <mergeCell ref="Y55:AC55"/>
    <mergeCell ref="AD55:AH55"/>
    <mergeCell ref="R50:Z50"/>
    <mergeCell ref="AA50:AE50"/>
    <mergeCell ref="A52:A86"/>
    <mergeCell ref="E52:F52"/>
    <mergeCell ref="G52:AH52"/>
    <mergeCell ref="D53:AH53"/>
    <mergeCell ref="G54:M54"/>
    <mergeCell ref="N54:S54"/>
    <mergeCell ref="T54:X54"/>
    <mergeCell ref="Y54:AC54"/>
    <mergeCell ref="E26:G26"/>
    <mergeCell ref="I26:J28"/>
    <mergeCell ref="L26:N27"/>
    <mergeCell ref="Q29:Z29"/>
    <mergeCell ref="AA29:AE29"/>
    <mergeCell ref="A31:A51"/>
    <mergeCell ref="R41:Z42"/>
    <mergeCell ref="S43:Y44"/>
    <mergeCell ref="T45:X46"/>
    <mergeCell ref="U47:W48"/>
    <mergeCell ref="D22:D24"/>
    <mergeCell ref="F22:G24"/>
    <mergeCell ref="I22:L24"/>
    <mergeCell ref="Q22:S22"/>
    <mergeCell ref="Q23:S23"/>
    <mergeCell ref="Q24:S24"/>
    <mergeCell ref="Q18:S19"/>
    <mergeCell ref="Z18:Z27"/>
    <mergeCell ref="I19:L20"/>
    <mergeCell ref="N19:O20"/>
    <mergeCell ref="U19:V24"/>
    <mergeCell ref="X19:X24"/>
    <mergeCell ref="Q20:S20"/>
    <mergeCell ref="Q21:S21"/>
    <mergeCell ref="X25:X27"/>
    <mergeCell ref="F14:H15"/>
    <mergeCell ref="J14:L15"/>
    <mergeCell ref="N14:O15"/>
    <mergeCell ref="X14:X18"/>
    <mergeCell ref="AJ14:AK14"/>
    <mergeCell ref="D15:D16"/>
    <mergeCell ref="AJ15:AK15"/>
    <mergeCell ref="K17:M17"/>
    <mergeCell ref="D18:D20"/>
    <mergeCell ref="F18:G20"/>
    <mergeCell ref="AL11:AM11"/>
    <mergeCell ref="X12:X13"/>
    <mergeCell ref="AJ12:AK12"/>
    <mergeCell ref="AL12:AM15"/>
    <mergeCell ref="AJ13:AK13"/>
    <mergeCell ref="AR13:BB15"/>
    <mergeCell ref="AA8:AC8"/>
    <mergeCell ref="AL8:AM8"/>
    <mergeCell ref="AJ9:AK9"/>
    <mergeCell ref="AL9:AM9"/>
    <mergeCell ref="A10:A30"/>
    <mergeCell ref="AJ10:AK10"/>
    <mergeCell ref="AL10:AM10"/>
    <mergeCell ref="B11:B30"/>
    <mergeCell ref="D11:D13"/>
    <mergeCell ref="AJ11:AK11"/>
    <mergeCell ref="AD6:AF6"/>
    <mergeCell ref="AG6:AI6"/>
    <mergeCell ref="AL6:AM6"/>
    <mergeCell ref="AW6:AX6"/>
    <mergeCell ref="AA7:AC7"/>
    <mergeCell ref="AL7:AM7"/>
    <mergeCell ref="AW7:AY7"/>
    <mergeCell ref="AW5:AZ5"/>
    <mergeCell ref="J6:J9"/>
    <mergeCell ref="K6:K9"/>
    <mergeCell ref="L6:L9"/>
    <mergeCell ref="M6:M9"/>
    <mergeCell ref="N6:N9"/>
    <mergeCell ref="O6:T9"/>
    <mergeCell ref="U6:U9"/>
    <mergeCell ref="V6:V9"/>
    <mergeCell ref="AA6:AC6"/>
    <mergeCell ref="AW4:AZ4"/>
    <mergeCell ref="D5:I5"/>
    <mergeCell ref="J5:N5"/>
    <mergeCell ref="O5:V5"/>
    <mergeCell ref="W5:W9"/>
    <mergeCell ref="X5:X9"/>
    <mergeCell ref="AA5:AC5"/>
    <mergeCell ref="AD5:AF5"/>
    <mergeCell ref="AG5:AI5"/>
    <mergeCell ref="AL5:AM5"/>
    <mergeCell ref="AL3:AM3"/>
    <mergeCell ref="AO3:AP3"/>
    <mergeCell ref="AA4:AC4"/>
    <mergeCell ref="AD4:AF4"/>
    <mergeCell ref="AG4:AI4"/>
    <mergeCell ref="AJ4:AK4"/>
    <mergeCell ref="AL4:AM4"/>
    <mergeCell ref="AS2:AS3"/>
    <mergeCell ref="AT2:AT3"/>
    <mergeCell ref="AU2:AV2"/>
    <mergeCell ref="AW2:AZ2"/>
    <mergeCell ref="BA2:BA3"/>
    <mergeCell ref="BB2:BB3"/>
    <mergeCell ref="A1:A9"/>
    <mergeCell ref="B1:E3"/>
    <mergeCell ref="AD2:AF2"/>
    <mergeCell ref="AG2:AI2"/>
    <mergeCell ref="AJ2:AM2"/>
    <mergeCell ref="AR2:AR3"/>
    <mergeCell ref="AA3:AC3"/>
    <mergeCell ref="AD3:AF3"/>
    <mergeCell ref="AG3:AI3"/>
    <mergeCell ref="AJ3:AK3"/>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25"/>
  <sheetViews>
    <sheetView topLeftCell="B1" zoomScaleNormal="100" workbookViewId="0">
      <pane ySplit="3" topLeftCell="A4" activePane="bottomLeft" state="frozen"/>
      <selection activeCell="M5" sqref="M5"/>
      <selection pane="bottomLeft" activeCell="M5" sqref="M5"/>
    </sheetView>
  </sheetViews>
  <sheetFormatPr defaultColWidth="9" defaultRowHeight="15"/>
  <cols>
    <col min="1" max="1" width="3.88671875" style="328" customWidth="1"/>
    <col min="2" max="2" width="7.33203125" style="328" customWidth="1"/>
    <col min="3" max="3" width="30.77734375" style="328" customWidth="1"/>
    <col min="4" max="4" width="61.21875" style="328" customWidth="1"/>
    <col min="5" max="5" width="52.6640625" style="328" customWidth="1"/>
    <col min="6" max="16384" width="9" style="328"/>
  </cols>
  <sheetData>
    <row r="1" spans="2:5">
      <c r="B1" s="327" t="s">
        <v>672</v>
      </c>
      <c r="C1" s="327"/>
      <c r="D1" s="327"/>
      <c r="E1" s="540"/>
    </row>
    <row r="2" spans="2:5">
      <c r="B2" s="329" t="s">
        <v>357</v>
      </c>
      <c r="C2" s="329"/>
      <c r="D2" s="329"/>
      <c r="E2" s="541"/>
    </row>
    <row r="3" spans="2:5">
      <c r="B3" s="542" t="s">
        <v>4</v>
      </c>
      <c r="C3" s="542" t="s">
        <v>673</v>
      </c>
      <c r="D3" s="543" t="s">
        <v>674</v>
      </c>
      <c r="E3" s="542" t="s">
        <v>675</v>
      </c>
    </row>
    <row r="4" spans="2:5">
      <c r="B4" s="330" t="s">
        <v>358</v>
      </c>
      <c r="C4" s="330"/>
      <c r="D4" s="345"/>
      <c r="E4" s="544"/>
    </row>
    <row r="5" spans="2:5">
      <c r="B5" s="331" t="s">
        <v>359</v>
      </c>
      <c r="C5" s="332" t="s">
        <v>360</v>
      </c>
      <c r="D5" s="333"/>
      <c r="E5" s="348" t="s">
        <v>676</v>
      </c>
    </row>
    <row r="6" spans="2:5">
      <c r="B6" s="331" t="s">
        <v>361</v>
      </c>
      <c r="C6" s="332" t="s">
        <v>362</v>
      </c>
      <c r="D6" s="333"/>
      <c r="E6" s="348" t="s">
        <v>677</v>
      </c>
    </row>
    <row r="7" spans="2:5">
      <c r="B7" s="330" t="s">
        <v>363</v>
      </c>
      <c r="C7" s="330"/>
      <c r="D7" s="345"/>
      <c r="E7" s="544"/>
    </row>
    <row r="8" spans="2:5">
      <c r="B8" s="331" t="s">
        <v>364</v>
      </c>
      <c r="C8" s="333" t="s">
        <v>365</v>
      </c>
      <c r="D8" s="545"/>
      <c r="E8" s="348" t="s">
        <v>678</v>
      </c>
    </row>
    <row r="9" spans="2:5">
      <c r="B9" s="338" t="s">
        <v>368</v>
      </c>
      <c r="C9" s="546" t="s">
        <v>369</v>
      </c>
      <c r="D9" s="547"/>
      <c r="E9" s="339"/>
    </row>
    <row r="10" spans="2:5" ht="30">
      <c r="B10" s="548" t="s">
        <v>371</v>
      </c>
      <c r="C10" s="549" t="s">
        <v>372</v>
      </c>
      <c r="D10" s="550" t="s">
        <v>679</v>
      </c>
      <c r="E10" s="551"/>
    </row>
    <row r="11" spans="2:5">
      <c r="B11" s="552"/>
      <c r="C11" s="553"/>
      <c r="D11" s="550" t="s">
        <v>680</v>
      </c>
      <c r="E11" s="551"/>
    </row>
    <row r="12" spans="2:5">
      <c r="B12" s="552"/>
      <c r="C12" s="553"/>
      <c r="D12" s="550" t="s">
        <v>681</v>
      </c>
      <c r="E12" s="551"/>
    </row>
    <row r="13" spans="2:5">
      <c r="B13" s="552"/>
      <c r="C13" s="553"/>
      <c r="D13" s="550" t="s">
        <v>682</v>
      </c>
      <c r="E13" s="551"/>
    </row>
    <row r="14" spans="2:5">
      <c r="B14" s="552"/>
      <c r="C14" s="553"/>
      <c r="D14" s="550" t="s">
        <v>683</v>
      </c>
      <c r="E14" s="551"/>
    </row>
    <row r="15" spans="2:5">
      <c r="B15" s="552"/>
      <c r="C15" s="553"/>
      <c r="D15" s="550" t="s">
        <v>684</v>
      </c>
      <c r="E15" s="551"/>
    </row>
    <row r="16" spans="2:5">
      <c r="B16" s="552"/>
      <c r="C16" s="553"/>
      <c r="D16" s="550" t="s">
        <v>685</v>
      </c>
      <c r="E16" s="551"/>
    </row>
    <row r="17" spans="2:5">
      <c r="B17" s="552"/>
      <c r="C17" s="553"/>
      <c r="D17" s="550" t="s">
        <v>686</v>
      </c>
      <c r="E17" s="551"/>
    </row>
    <row r="18" spans="2:5" ht="30">
      <c r="B18" s="552"/>
      <c r="C18" s="553"/>
      <c r="D18" s="550" t="s">
        <v>687</v>
      </c>
      <c r="E18" s="551"/>
    </row>
    <row r="19" spans="2:5">
      <c r="B19" s="552"/>
      <c r="C19" s="553"/>
      <c r="D19" s="550" t="s">
        <v>688</v>
      </c>
      <c r="E19" s="551"/>
    </row>
    <row r="20" spans="2:5">
      <c r="B20" s="552"/>
      <c r="C20" s="553"/>
      <c r="D20" s="550" t="s">
        <v>689</v>
      </c>
      <c r="E20" s="551"/>
    </row>
    <row r="21" spans="2:5">
      <c r="B21" s="552"/>
      <c r="C21" s="553"/>
      <c r="D21" s="550" t="s">
        <v>690</v>
      </c>
      <c r="E21" s="551"/>
    </row>
    <row r="22" spans="2:5" ht="30">
      <c r="B22" s="552"/>
      <c r="C22" s="553"/>
      <c r="D22" s="550" t="s">
        <v>691</v>
      </c>
      <c r="E22" s="551"/>
    </row>
    <row r="23" spans="2:5">
      <c r="B23" s="552"/>
      <c r="C23" s="553"/>
      <c r="D23" s="550" t="s">
        <v>692</v>
      </c>
      <c r="E23" s="551"/>
    </row>
    <row r="24" spans="2:5" ht="30">
      <c r="B24" s="552"/>
      <c r="C24" s="553"/>
      <c r="D24" s="550" t="s">
        <v>693</v>
      </c>
      <c r="E24" s="551"/>
    </row>
    <row r="25" spans="2:5" ht="30">
      <c r="B25" s="552"/>
      <c r="C25" s="553"/>
      <c r="D25" s="550" t="s">
        <v>694</v>
      </c>
      <c r="E25" s="551"/>
    </row>
    <row r="26" spans="2:5">
      <c r="B26" s="554"/>
      <c r="C26" s="555"/>
      <c r="D26" s="550" t="s">
        <v>695</v>
      </c>
      <c r="E26" s="551"/>
    </row>
    <row r="27" spans="2:5">
      <c r="B27" s="548" t="s">
        <v>373</v>
      </c>
      <c r="C27" s="549" t="s">
        <v>374</v>
      </c>
      <c r="D27" s="556" t="s">
        <v>696</v>
      </c>
      <c r="E27" s="557"/>
    </row>
    <row r="28" spans="2:5">
      <c r="B28" s="552"/>
      <c r="C28" s="553"/>
      <c r="D28" s="550" t="s">
        <v>697</v>
      </c>
      <c r="E28" s="551"/>
    </row>
    <row r="29" spans="2:5">
      <c r="B29" s="552"/>
      <c r="C29" s="553"/>
      <c r="D29" s="550" t="s">
        <v>698</v>
      </c>
      <c r="E29" s="551"/>
    </row>
    <row r="30" spans="2:5">
      <c r="B30" s="552"/>
      <c r="C30" s="553"/>
      <c r="D30" s="550" t="s">
        <v>699</v>
      </c>
      <c r="E30" s="551"/>
    </row>
    <row r="31" spans="2:5">
      <c r="B31" s="552"/>
      <c r="C31" s="553"/>
      <c r="D31" s="550" t="s">
        <v>700</v>
      </c>
      <c r="E31" s="551"/>
    </row>
    <row r="32" spans="2:5">
      <c r="B32" s="552"/>
      <c r="C32" s="553"/>
      <c r="D32" s="556" t="s">
        <v>701</v>
      </c>
      <c r="E32" s="557"/>
    </row>
    <row r="33" spans="2:5" ht="30">
      <c r="B33" s="552"/>
      <c r="C33" s="553"/>
      <c r="D33" s="550" t="s">
        <v>702</v>
      </c>
      <c r="E33" s="551"/>
    </row>
    <row r="34" spans="2:5">
      <c r="B34" s="552"/>
      <c r="C34" s="553"/>
      <c r="D34" s="550" t="s">
        <v>703</v>
      </c>
      <c r="E34" s="551"/>
    </row>
    <row r="35" spans="2:5" ht="30">
      <c r="B35" s="552"/>
      <c r="C35" s="553"/>
      <c r="D35" s="550" t="s">
        <v>704</v>
      </c>
      <c r="E35" s="551"/>
    </row>
    <row r="36" spans="2:5">
      <c r="B36" s="552"/>
      <c r="C36" s="553"/>
      <c r="D36" s="556" t="s">
        <v>705</v>
      </c>
      <c r="E36" s="557"/>
    </row>
    <row r="37" spans="2:5">
      <c r="B37" s="552"/>
      <c r="C37" s="553"/>
      <c r="D37" s="556" t="s">
        <v>706</v>
      </c>
      <c r="E37" s="557"/>
    </row>
    <row r="38" spans="2:5">
      <c r="B38" s="552"/>
      <c r="C38" s="553"/>
      <c r="D38" s="550" t="s">
        <v>707</v>
      </c>
      <c r="E38" s="551"/>
    </row>
    <row r="39" spans="2:5">
      <c r="B39" s="552"/>
      <c r="C39" s="553"/>
      <c r="D39" s="550" t="s">
        <v>708</v>
      </c>
      <c r="E39" s="551"/>
    </row>
    <row r="40" spans="2:5" ht="30">
      <c r="B40" s="552"/>
      <c r="C40" s="553"/>
      <c r="D40" s="550" t="s">
        <v>709</v>
      </c>
      <c r="E40" s="551"/>
    </row>
    <row r="41" spans="2:5" ht="45">
      <c r="B41" s="552"/>
      <c r="C41" s="553"/>
      <c r="D41" s="550" t="s">
        <v>710</v>
      </c>
      <c r="E41" s="551"/>
    </row>
    <row r="42" spans="2:5" ht="45">
      <c r="B42" s="552"/>
      <c r="C42" s="553"/>
      <c r="D42" s="550" t="s">
        <v>711</v>
      </c>
      <c r="E42" s="551"/>
    </row>
    <row r="43" spans="2:5" ht="30">
      <c r="B43" s="552"/>
      <c r="C43" s="553"/>
      <c r="D43" s="550" t="s">
        <v>712</v>
      </c>
      <c r="E43" s="551"/>
    </row>
    <row r="44" spans="2:5" ht="30">
      <c r="B44" s="552"/>
      <c r="C44" s="553"/>
      <c r="D44" s="550" t="s">
        <v>713</v>
      </c>
      <c r="E44" s="551"/>
    </row>
    <row r="45" spans="2:5">
      <c r="B45" s="552"/>
      <c r="C45" s="553"/>
      <c r="D45" s="550" t="s">
        <v>714</v>
      </c>
      <c r="E45" s="551"/>
    </row>
    <row r="46" spans="2:5">
      <c r="B46" s="552"/>
      <c r="C46" s="553"/>
      <c r="D46" s="556" t="s">
        <v>715</v>
      </c>
      <c r="E46" s="557"/>
    </row>
    <row r="47" spans="2:5" ht="30">
      <c r="B47" s="552"/>
      <c r="C47" s="553"/>
      <c r="D47" s="550" t="s">
        <v>716</v>
      </c>
      <c r="E47" s="551"/>
    </row>
    <row r="48" spans="2:5">
      <c r="B48" s="552"/>
      <c r="C48" s="553"/>
      <c r="D48" s="550" t="s">
        <v>717</v>
      </c>
      <c r="E48" s="551"/>
    </row>
    <row r="49" spans="2:5" ht="30">
      <c r="B49" s="552"/>
      <c r="C49" s="553"/>
      <c r="D49" s="550" t="s">
        <v>718</v>
      </c>
      <c r="E49" s="551"/>
    </row>
    <row r="50" spans="2:5" ht="30">
      <c r="B50" s="552"/>
      <c r="C50" s="553"/>
      <c r="D50" s="550" t="s">
        <v>719</v>
      </c>
      <c r="E50" s="551"/>
    </row>
    <row r="51" spans="2:5">
      <c r="B51" s="552"/>
      <c r="C51" s="553"/>
      <c r="D51" s="556" t="s">
        <v>720</v>
      </c>
      <c r="E51" s="557"/>
    </row>
    <row r="52" spans="2:5" ht="30">
      <c r="B52" s="552"/>
      <c r="C52" s="553"/>
      <c r="D52" s="550" t="s">
        <v>721</v>
      </c>
      <c r="E52" s="551"/>
    </row>
    <row r="53" spans="2:5" ht="30">
      <c r="B53" s="552"/>
      <c r="C53" s="553"/>
      <c r="D53" s="550" t="s">
        <v>722</v>
      </c>
      <c r="E53" s="551"/>
    </row>
    <row r="54" spans="2:5">
      <c r="B54" s="552"/>
      <c r="C54" s="553"/>
      <c r="D54" s="556" t="s">
        <v>723</v>
      </c>
      <c r="E54" s="557"/>
    </row>
    <row r="55" spans="2:5" ht="30">
      <c r="B55" s="552"/>
      <c r="C55" s="553"/>
      <c r="D55" s="550" t="s">
        <v>724</v>
      </c>
      <c r="E55" s="551"/>
    </row>
    <row r="56" spans="2:5" ht="30">
      <c r="B56" s="552"/>
      <c r="C56" s="553"/>
      <c r="D56" s="550" t="s">
        <v>725</v>
      </c>
      <c r="E56" s="551"/>
    </row>
    <row r="57" spans="2:5" ht="30">
      <c r="B57" s="552"/>
      <c r="C57" s="553"/>
      <c r="D57" s="550" t="s">
        <v>726</v>
      </c>
      <c r="E57" s="551"/>
    </row>
    <row r="58" spans="2:5" ht="30">
      <c r="B58" s="552"/>
      <c r="C58" s="553"/>
      <c r="D58" s="550" t="s">
        <v>727</v>
      </c>
      <c r="E58" s="551"/>
    </row>
    <row r="59" spans="2:5">
      <c r="B59" s="552"/>
      <c r="C59" s="553"/>
      <c r="D59" s="556" t="s">
        <v>728</v>
      </c>
      <c r="E59" s="557"/>
    </row>
    <row r="60" spans="2:5">
      <c r="B60" s="552"/>
      <c r="C60" s="553"/>
      <c r="D60" s="550" t="s">
        <v>729</v>
      </c>
      <c r="E60" s="551"/>
    </row>
    <row r="61" spans="2:5">
      <c r="B61" s="552"/>
      <c r="C61" s="553"/>
      <c r="D61" s="550" t="s">
        <v>730</v>
      </c>
      <c r="E61" s="551"/>
    </row>
    <row r="62" spans="2:5">
      <c r="B62" s="552"/>
      <c r="C62" s="553"/>
      <c r="D62" s="550" t="s">
        <v>731</v>
      </c>
      <c r="E62" s="551"/>
    </row>
    <row r="63" spans="2:5">
      <c r="B63" s="552"/>
      <c r="C63" s="553"/>
      <c r="D63" s="550" t="s">
        <v>732</v>
      </c>
      <c r="E63" s="551"/>
    </row>
    <row r="64" spans="2:5">
      <c r="B64" s="552"/>
      <c r="C64" s="553"/>
      <c r="D64" s="550" t="s">
        <v>733</v>
      </c>
      <c r="E64" s="551"/>
    </row>
    <row r="65" spans="2:5">
      <c r="B65" s="552"/>
      <c r="C65" s="553"/>
      <c r="D65" s="550" t="s">
        <v>734</v>
      </c>
      <c r="E65" s="551"/>
    </row>
    <row r="66" spans="2:5">
      <c r="B66" s="552"/>
      <c r="C66" s="553"/>
      <c r="D66" s="550" t="s">
        <v>735</v>
      </c>
      <c r="E66" s="551"/>
    </row>
    <row r="67" spans="2:5">
      <c r="B67" s="552"/>
      <c r="C67" s="553"/>
      <c r="D67" s="556" t="s">
        <v>736</v>
      </c>
      <c r="E67" s="557"/>
    </row>
    <row r="68" spans="2:5">
      <c r="B68" s="552"/>
      <c r="C68" s="553"/>
      <c r="D68" s="550" t="s">
        <v>737</v>
      </c>
      <c r="E68" s="551"/>
    </row>
    <row r="69" spans="2:5" ht="30">
      <c r="B69" s="552"/>
      <c r="C69" s="553"/>
      <c r="D69" s="550" t="s">
        <v>738</v>
      </c>
      <c r="E69" s="551"/>
    </row>
    <row r="70" spans="2:5" ht="15.6">
      <c r="B70" s="552"/>
      <c r="C70" s="553"/>
      <c r="D70" s="558" t="s">
        <v>739</v>
      </c>
      <c r="E70" s="559"/>
    </row>
    <row r="71" spans="2:5" ht="30">
      <c r="B71" s="552"/>
      <c r="C71" s="553"/>
      <c r="D71" s="550" t="s">
        <v>740</v>
      </c>
      <c r="E71" s="551"/>
    </row>
    <row r="72" spans="2:5" ht="45">
      <c r="B72" s="552"/>
      <c r="C72" s="553"/>
      <c r="D72" s="550" t="s">
        <v>741</v>
      </c>
      <c r="E72" s="551"/>
    </row>
    <row r="73" spans="2:5" ht="15.6">
      <c r="B73" s="552"/>
      <c r="C73" s="553"/>
      <c r="D73" s="560" t="s">
        <v>742</v>
      </c>
      <c r="E73" s="559"/>
    </row>
    <row r="74" spans="2:5" ht="30">
      <c r="B74" s="552"/>
      <c r="C74" s="553"/>
      <c r="D74" s="550" t="s">
        <v>743</v>
      </c>
      <c r="E74" s="551"/>
    </row>
    <row r="75" spans="2:5">
      <c r="B75" s="552"/>
      <c r="C75" s="553"/>
      <c r="D75" s="550" t="s">
        <v>744</v>
      </c>
      <c r="E75" s="551"/>
    </row>
    <row r="76" spans="2:5">
      <c r="B76" s="552"/>
      <c r="C76" s="553"/>
      <c r="D76" s="550" t="s">
        <v>745</v>
      </c>
      <c r="E76" s="551"/>
    </row>
    <row r="77" spans="2:5" ht="30">
      <c r="B77" s="552"/>
      <c r="C77" s="553"/>
      <c r="D77" s="550" t="s">
        <v>746</v>
      </c>
      <c r="E77" s="551"/>
    </row>
    <row r="78" spans="2:5" ht="15.6">
      <c r="B78" s="552"/>
      <c r="C78" s="553"/>
      <c r="D78" s="560" t="s">
        <v>747</v>
      </c>
      <c r="E78" s="559"/>
    </row>
    <row r="79" spans="2:5" ht="31.2">
      <c r="B79" s="552"/>
      <c r="C79" s="553"/>
      <c r="D79" s="561" t="s">
        <v>748</v>
      </c>
      <c r="E79" s="562"/>
    </row>
    <row r="80" spans="2:5" ht="15.6">
      <c r="B80" s="552"/>
      <c r="C80" s="553"/>
      <c r="D80" s="563" t="s">
        <v>749</v>
      </c>
      <c r="E80" s="564"/>
    </row>
    <row r="81" spans="2:5" ht="15.6">
      <c r="B81" s="552"/>
      <c r="C81" s="553"/>
      <c r="D81" s="563" t="s">
        <v>750</v>
      </c>
      <c r="E81" s="564"/>
    </row>
    <row r="82" spans="2:5" ht="15.6">
      <c r="B82" s="554"/>
      <c r="C82" s="555"/>
      <c r="D82" s="563" t="s">
        <v>751</v>
      </c>
      <c r="E82" s="564"/>
    </row>
    <row r="83" spans="2:5" ht="15.6">
      <c r="B83" s="565" t="s">
        <v>375</v>
      </c>
      <c r="C83" s="566" t="s">
        <v>376</v>
      </c>
      <c r="D83" s="567" t="s">
        <v>752</v>
      </c>
      <c r="E83" s="568"/>
    </row>
    <row r="84" spans="2:5">
      <c r="B84" s="565"/>
      <c r="C84" s="566"/>
      <c r="D84" s="569" t="s">
        <v>753</v>
      </c>
      <c r="E84" s="344"/>
    </row>
    <row r="85" spans="2:5">
      <c r="B85" s="565"/>
      <c r="C85" s="566"/>
      <c r="D85" s="569" t="s">
        <v>754</v>
      </c>
      <c r="E85" s="344"/>
    </row>
    <row r="86" spans="2:5">
      <c r="B86" s="565"/>
      <c r="C86" s="566"/>
      <c r="D86" s="569" t="s">
        <v>755</v>
      </c>
      <c r="E86" s="344"/>
    </row>
    <row r="87" spans="2:5">
      <c r="B87" s="565"/>
      <c r="C87" s="566"/>
      <c r="D87" s="569" t="s">
        <v>756</v>
      </c>
      <c r="E87" s="344"/>
    </row>
    <row r="88" spans="2:5">
      <c r="B88" s="565"/>
      <c r="C88" s="566"/>
      <c r="D88" s="569" t="s">
        <v>757</v>
      </c>
      <c r="E88" s="344"/>
    </row>
    <row r="89" spans="2:5">
      <c r="B89" s="565"/>
      <c r="C89" s="566"/>
      <c r="D89" s="569" t="s">
        <v>758</v>
      </c>
      <c r="E89" s="344"/>
    </row>
    <row r="90" spans="2:5">
      <c r="B90" s="565"/>
      <c r="C90" s="566"/>
      <c r="D90" s="569" t="s">
        <v>759</v>
      </c>
      <c r="E90" s="344"/>
    </row>
    <row r="91" spans="2:5">
      <c r="B91" s="565"/>
      <c r="C91" s="566"/>
      <c r="D91" s="569" t="s">
        <v>760</v>
      </c>
      <c r="E91" s="344"/>
    </row>
    <row r="92" spans="2:5">
      <c r="B92" s="565"/>
      <c r="C92" s="566"/>
      <c r="D92" s="569" t="s">
        <v>761</v>
      </c>
      <c r="E92" s="344"/>
    </row>
    <row r="93" spans="2:5">
      <c r="B93" s="565"/>
      <c r="C93" s="566"/>
      <c r="D93" s="570" t="s">
        <v>762</v>
      </c>
      <c r="E93" s="571"/>
    </row>
    <row r="94" spans="2:5">
      <c r="B94" s="565"/>
      <c r="C94" s="566"/>
      <c r="D94" s="569" t="s">
        <v>763</v>
      </c>
      <c r="E94" s="344"/>
    </row>
    <row r="95" spans="2:5">
      <c r="B95" s="565"/>
      <c r="C95" s="566"/>
      <c r="D95" s="569" t="s">
        <v>764</v>
      </c>
      <c r="E95" s="344"/>
    </row>
    <row r="96" spans="2:5" ht="30">
      <c r="B96" s="565"/>
      <c r="C96" s="566"/>
      <c r="D96" s="569" t="s">
        <v>765</v>
      </c>
      <c r="E96" s="344"/>
    </row>
    <row r="97" spans="2:5" ht="30">
      <c r="B97" s="565"/>
      <c r="C97" s="566"/>
      <c r="D97" s="569" t="s">
        <v>766</v>
      </c>
      <c r="E97" s="344"/>
    </row>
    <row r="98" spans="2:5">
      <c r="B98" s="565"/>
      <c r="C98" s="566"/>
      <c r="D98" s="570" t="s">
        <v>767</v>
      </c>
      <c r="E98" s="571"/>
    </row>
    <row r="99" spans="2:5" ht="30">
      <c r="B99" s="565"/>
      <c r="C99" s="566"/>
      <c r="D99" s="569" t="s">
        <v>768</v>
      </c>
      <c r="E99" s="344"/>
    </row>
    <row r="100" spans="2:5">
      <c r="B100" s="565"/>
      <c r="C100" s="566"/>
      <c r="D100" s="569" t="s">
        <v>769</v>
      </c>
      <c r="E100" s="344"/>
    </row>
    <row r="101" spans="2:5">
      <c r="B101" s="565"/>
      <c r="C101" s="566"/>
      <c r="D101" s="569" t="s">
        <v>770</v>
      </c>
      <c r="E101" s="344"/>
    </row>
    <row r="102" spans="2:5">
      <c r="B102" s="565"/>
      <c r="C102" s="566"/>
      <c r="D102" s="569" t="s">
        <v>771</v>
      </c>
      <c r="E102" s="344"/>
    </row>
    <row r="103" spans="2:5">
      <c r="B103" s="565"/>
      <c r="C103" s="566"/>
      <c r="D103" s="570" t="s">
        <v>772</v>
      </c>
      <c r="E103" s="571"/>
    </row>
    <row r="104" spans="2:5">
      <c r="B104" s="565"/>
      <c r="C104" s="566"/>
      <c r="D104" s="569" t="s">
        <v>773</v>
      </c>
      <c r="E104" s="344"/>
    </row>
    <row r="105" spans="2:5" ht="30">
      <c r="B105" s="565"/>
      <c r="C105" s="566"/>
      <c r="D105" s="569" t="s">
        <v>774</v>
      </c>
      <c r="E105" s="344"/>
    </row>
    <row r="106" spans="2:5">
      <c r="B106" s="565"/>
      <c r="C106" s="566"/>
      <c r="D106" s="570" t="s">
        <v>775</v>
      </c>
      <c r="E106" s="571"/>
    </row>
    <row r="107" spans="2:5" ht="30">
      <c r="B107" s="565"/>
      <c r="C107" s="566"/>
      <c r="D107" s="569" t="s">
        <v>776</v>
      </c>
      <c r="E107" s="344"/>
    </row>
    <row r="108" spans="2:5" ht="30">
      <c r="B108" s="565"/>
      <c r="C108" s="566"/>
      <c r="D108" s="569" t="s">
        <v>777</v>
      </c>
      <c r="E108" s="344"/>
    </row>
    <row r="109" spans="2:5">
      <c r="B109" s="565"/>
      <c r="C109" s="566"/>
      <c r="D109" s="569" t="s">
        <v>778</v>
      </c>
      <c r="E109" s="344"/>
    </row>
    <row r="110" spans="2:5">
      <c r="B110" s="565"/>
      <c r="C110" s="566"/>
      <c r="D110" s="569" t="s">
        <v>779</v>
      </c>
      <c r="E110" s="344"/>
    </row>
    <row r="111" spans="2:5">
      <c r="B111" s="565"/>
      <c r="C111" s="566"/>
      <c r="D111" s="569" t="s">
        <v>780</v>
      </c>
      <c r="E111" s="344"/>
    </row>
    <row r="112" spans="2:5">
      <c r="B112" s="565"/>
      <c r="C112" s="566"/>
      <c r="D112" s="569" t="s">
        <v>781</v>
      </c>
      <c r="E112" s="344"/>
    </row>
    <row r="113" spans="2:5">
      <c r="B113" s="565"/>
      <c r="C113" s="566"/>
      <c r="D113" s="569" t="s">
        <v>782</v>
      </c>
      <c r="E113" s="344"/>
    </row>
    <row r="114" spans="2:5">
      <c r="B114" s="335" t="s">
        <v>378</v>
      </c>
      <c r="C114" s="336"/>
      <c r="D114" s="336"/>
      <c r="E114" s="572"/>
    </row>
    <row r="115" spans="2:5">
      <c r="B115" s="345" t="s">
        <v>379</v>
      </c>
      <c r="C115" s="346"/>
      <c r="D115" s="346"/>
      <c r="E115" s="544"/>
    </row>
    <row r="116" spans="2:5">
      <c r="B116" s="331" t="s">
        <v>380</v>
      </c>
      <c r="C116" s="333" t="s">
        <v>381</v>
      </c>
      <c r="D116" s="545"/>
      <c r="E116" s="348" t="s">
        <v>783</v>
      </c>
    </row>
    <row r="117" spans="2:5">
      <c r="B117" s="335" t="s">
        <v>382</v>
      </c>
      <c r="C117" s="336"/>
      <c r="D117" s="336"/>
      <c r="E117" s="572"/>
    </row>
    <row r="118" spans="2:5">
      <c r="B118" s="335" t="s">
        <v>383</v>
      </c>
      <c r="C118" s="336"/>
      <c r="D118" s="336"/>
      <c r="E118" s="572"/>
    </row>
    <row r="119" spans="2:5">
      <c r="B119" s="565" t="s">
        <v>384</v>
      </c>
      <c r="C119" s="566" t="s">
        <v>385</v>
      </c>
      <c r="D119" s="573" t="s">
        <v>784</v>
      </c>
      <c r="E119" s="339"/>
    </row>
    <row r="120" spans="2:5" ht="60">
      <c r="B120" s="565"/>
      <c r="C120" s="566"/>
      <c r="D120" s="574" t="s">
        <v>785</v>
      </c>
      <c r="E120" s="575"/>
    </row>
    <row r="121" spans="2:5" ht="150">
      <c r="B121" s="565"/>
      <c r="C121" s="566"/>
      <c r="D121" s="574" t="s">
        <v>786</v>
      </c>
      <c r="E121" s="575"/>
    </row>
    <row r="122" spans="2:5">
      <c r="B122" s="565"/>
      <c r="C122" s="566"/>
      <c r="D122" s="576" t="s">
        <v>787</v>
      </c>
      <c r="E122" s="577"/>
    </row>
    <row r="123" spans="2:5" ht="45">
      <c r="B123" s="565"/>
      <c r="C123" s="566"/>
      <c r="D123" s="574" t="s">
        <v>788</v>
      </c>
      <c r="E123" s="575"/>
    </row>
    <row r="124" spans="2:5" ht="45">
      <c r="B124" s="565"/>
      <c r="C124" s="566"/>
      <c r="D124" s="574" t="s">
        <v>789</v>
      </c>
      <c r="E124" s="575"/>
    </row>
    <row r="125" spans="2:5" ht="45">
      <c r="B125" s="565"/>
      <c r="C125" s="566"/>
      <c r="D125" s="574" t="s">
        <v>790</v>
      </c>
      <c r="E125" s="575"/>
    </row>
    <row r="126" spans="2:5" ht="45">
      <c r="B126" s="565"/>
      <c r="C126" s="566"/>
      <c r="D126" s="574" t="s">
        <v>791</v>
      </c>
      <c r="E126" s="575"/>
    </row>
    <row r="127" spans="2:5" ht="45">
      <c r="B127" s="565"/>
      <c r="C127" s="566"/>
      <c r="D127" s="574" t="s">
        <v>792</v>
      </c>
      <c r="E127" s="575"/>
    </row>
    <row r="128" spans="2:5" ht="45">
      <c r="B128" s="565"/>
      <c r="C128" s="566"/>
      <c r="D128" s="574" t="s">
        <v>793</v>
      </c>
      <c r="E128" s="575"/>
    </row>
    <row r="129" spans="2:5" ht="45">
      <c r="B129" s="565"/>
      <c r="C129" s="566"/>
      <c r="D129" s="574" t="s">
        <v>794</v>
      </c>
      <c r="E129" s="575"/>
    </row>
    <row r="130" spans="2:5" ht="45">
      <c r="B130" s="565"/>
      <c r="C130" s="566"/>
      <c r="D130" s="574" t="s">
        <v>795</v>
      </c>
      <c r="E130" s="575"/>
    </row>
    <row r="131" spans="2:5" ht="45">
      <c r="B131" s="565"/>
      <c r="C131" s="566"/>
      <c r="D131" s="574" t="s">
        <v>796</v>
      </c>
      <c r="E131" s="575"/>
    </row>
    <row r="132" spans="2:5" ht="45">
      <c r="B132" s="565"/>
      <c r="C132" s="566"/>
      <c r="D132" s="574" t="s">
        <v>797</v>
      </c>
      <c r="E132" s="575"/>
    </row>
    <row r="133" spans="2:5" ht="45">
      <c r="B133" s="565"/>
      <c r="C133" s="566"/>
      <c r="D133" s="574" t="s">
        <v>798</v>
      </c>
      <c r="E133" s="575"/>
    </row>
    <row r="134" spans="2:5">
      <c r="B134" s="565"/>
      <c r="C134" s="566"/>
      <c r="D134" s="573" t="s">
        <v>799</v>
      </c>
      <c r="E134" s="339"/>
    </row>
    <row r="135" spans="2:5">
      <c r="B135" s="565"/>
      <c r="C135" s="566"/>
      <c r="D135" s="576" t="s">
        <v>800</v>
      </c>
      <c r="E135" s="577"/>
    </row>
    <row r="136" spans="2:5">
      <c r="B136" s="565"/>
      <c r="C136" s="566"/>
      <c r="D136" s="576" t="s">
        <v>801</v>
      </c>
      <c r="E136" s="577"/>
    </row>
    <row r="137" spans="2:5">
      <c r="B137" s="565"/>
      <c r="C137" s="566"/>
      <c r="D137" s="576" t="s">
        <v>802</v>
      </c>
      <c r="E137" s="577"/>
    </row>
    <row r="138" spans="2:5">
      <c r="B138" s="565"/>
      <c r="C138" s="566"/>
      <c r="D138" s="576" t="s">
        <v>803</v>
      </c>
      <c r="E138" s="577"/>
    </row>
    <row r="139" spans="2:5">
      <c r="B139" s="565"/>
      <c r="C139" s="566"/>
      <c r="D139" s="576" t="s">
        <v>804</v>
      </c>
      <c r="E139" s="577"/>
    </row>
    <row r="140" spans="2:5">
      <c r="B140" s="565"/>
      <c r="C140" s="566"/>
      <c r="D140" s="576" t="s">
        <v>805</v>
      </c>
      <c r="E140" s="577"/>
    </row>
    <row r="141" spans="2:5">
      <c r="B141" s="565"/>
      <c r="C141" s="566"/>
      <c r="D141" s="576" t="s">
        <v>806</v>
      </c>
      <c r="E141" s="577"/>
    </row>
    <row r="142" spans="2:5">
      <c r="B142" s="565"/>
      <c r="C142" s="566"/>
      <c r="D142" s="576" t="s">
        <v>807</v>
      </c>
      <c r="E142" s="577"/>
    </row>
    <row r="143" spans="2:5">
      <c r="B143" s="565"/>
      <c r="C143" s="566"/>
      <c r="D143" s="576" t="s">
        <v>808</v>
      </c>
      <c r="E143" s="577"/>
    </row>
    <row r="144" spans="2:5">
      <c r="B144" s="565"/>
      <c r="C144" s="566"/>
      <c r="D144" s="576" t="s">
        <v>809</v>
      </c>
      <c r="E144" s="577"/>
    </row>
    <row r="145" spans="2:5">
      <c r="B145" s="565"/>
      <c r="C145" s="566"/>
      <c r="D145" s="576" t="s">
        <v>810</v>
      </c>
      <c r="E145" s="577"/>
    </row>
    <row r="146" spans="2:5">
      <c r="B146" s="565"/>
      <c r="C146" s="566"/>
      <c r="D146" s="573" t="s">
        <v>811</v>
      </c>
      <c r="E146" s="339"/>
    </row>
    <row r="147" spans="2:5">
      <c r="B147" s="565"/>
      <c r="C147" s="566"/>
      <c r="D147" s="576" t="s">
        <v>812</v>
      </c>
      <c r="E147" s="577"/>
    </row>
    <row r="148" spans="2:5">
      <c r="B148" s="565"/>
      <c r="C148" s="566"/>
      <c r="D148" s="576" t="s">
        <v>813</v>
      </c>
      <c r="E148" s="577"/>
    </row>
    <row r="149" spans="2:5">
      <c r="B149" s="565"/>
      <c r="C149" s="566"/>
      <c r="D149" s="576" t="s">
        <v>814</v>
      </c>
      <c r="E149" s="577"/>
    </row>
    <row r="150" spans="2:5">
      <c r="B150" s="565"/>
      <c r="C150" s="566"/>
      <c r="D150" s="576" t="s">
        <v>815</v>
      </c>
      <c r="E150" s="577"/>
    </row>
    <row r="151" spans="2:5">
      <c r="B151" s="565"/>
      <c r="C151" s="566"/>
      <c r="D151" s="573" t="s">
        <v>816</v>
      </c>
      <c r="E151" s="339"/>
    </row>
    <row r="152" spans="2:5">
      <c r="B152" s="565"/>
      <c r="C152" s="566"/>
      <c r="D152" s="578" t="s">
        <v>817</v>
      </c>
      <c r="E152" s="572"/>
    </row>
    <row r="153" spans="2:5" ht="30">
      <c r="B153" s="565"/>
      <c r="C153" s="566"/>
      <c r="D153" s="578" t="s">
        <v>818</v>
      </c>
      <c r="E153" s="572"/>
    </row>
    <row r="154" spans="2:5" ht="30">
      <c r="B154" s="565"/>
      <c r="C154" s="566"/>
      <c r="D154" s="578" t="s">
        <v>819</v>
      </c>
      <c r="E154" s="572"/>
    </row>
    <row r="155" spans="2:5">
      <c r="B155" s="565"/>
      <c r="C155" s="566"/>
      <c r="D155" s="578" t="s">
        <v>820</v>
      </c>
      <c r="E155" s="572"/>
    </row>
    <row r="156" spans="2:5">
      <c r="B156" s="565"/>
      <c r="C156" s="566"/>
      <c r="D156" s="578" t="s">
        <v>821</v>
      </c>
      <c r="E156" s="572"/>
    </row>
    <row r="157" spans="2:5">
      <c r="B157" s="565"/>
      <c r="C157" s="566"/>
      <c r="D157" s="578" t="s">
        <v>822</v>
      </c>
      <c r="E157" s="572"/>
    </row>
    <row r="158" spans="2:5">
      <c r="B158" s="579" t="s">
        <v>386</v>
      </c>
      <c r="C158" s="580" t="s">
        <v>387</v>
      </c>
      <c r="D158" s="581" t="s">
        <v>823</v>
      </c>
      <c r="E158" s="582"/>
    </row>
    <row r="159" spans="2:5" ht="30">
      <c r="B159" s="583"/>
      <c r="C159" s="584"/>
      <c r="D159" s="585" t="s">
        <v>824</v>
      </c>
      <c r="E159" s="575"/>
    </row>
    <row r="160" spans="2:5">
      <c r="B160" s="583"/>
      <c r="C160" s="584"/>
      <c r="D160" s="586" t="s">
        <v>825</v>
      </c>
      <c r="E160" s="577"/>
    </row>
    <row r="161" spans="2:5">
      <c r="B161" s="583"/>
      <c r="C161" s="584"/>
      <c r="D161" s="586" t="s">
        <v>826</v>
      </c>
      <c r="E161" s="577"/>
    </row>
    <row r="162" spans="2:5">
      <c r="B162" s="583"/>
      <c r="C162" s="584"/>
      <c r="D162" s="581" t="s">
        <v>827</v>
      </c>
      <c r="E162" s="582"/>
    </row>
    <row r="163" spans="2:5" ht="45">
      <c r="B163" s="583"/>
      <c r="C163" s="584"/>
      <c r="D163" s="585" t="s">
        <v>828</v>
      </c>
      <c r="E163" s="575"/>
    </row>
    <row r="164" spans="2:5" ht="45">
      <c r="B164" s="583"/>
      <c r="C164" s="584"/>
      <c r="D164" s="585" t="s">
        <v>829</v>
      </c>
      <c r="E164" s="575"/>
    </row>
    <row r="165" spans="2:5">
      <c r="B165" s="583"/>
      <c r="C165" s="584"/>
      <c r="D165" s="587" t="s">
        <v>830</v>
      </c>
      <c r="E165" s="588"/>
    </row>
    <row r="166" spans="2:5" ht="30">
      <c r="B166" s="583"/>
      <c r="C166" s="584"/>
      <c r="D166" s="585" t="s">
        <v>831</v>
      </c>
      <c r="E166" s="575"/>
    </row>
    <row r="167" spans="2:5">
      <c r="B167" s="579" t="s">
        <v>388</v>
      </c>
      <c r="C167" s="580" t="s">
        <v>389</v>
      </c>
      <c r="D167" s="573" t="s">
        <v>832</v>
      </c>
      <c r="E167" s="339"/>
    </row>
    <row r="168" spans="2:5">
      <c r="B168" s="583"/>
      <c r="C168" s="584"/>
      <c r="D168" s="586" t="s">
        <v>833</v>
      </c>
      <c r="E168" s="577"/>
    </row>
    <row r="169" spans="2:5">
      <c r="B169" s="583"/>
      <c r="C169" s="584"/>
      <c r="D169" s="586" t="s">
        <v>834</v>
      </c>
      <c r="E169" s="577"/>
    </row>
    <row r="170" spans="2:5">
      <c r="B170" s="583"/>
      <c r="C170" s="584"/>
      <c r="D170" s="586" t="s">
        <v>835</v>
      </c>
      <c r="E170" s="577"/>
    </row>
    <row r="171" spans="2:5">
      <c r="B171" s="583"/>
      <c r="C171" s="584"/>
      <c r="D171" s="586" t="s">
        <v>836</v>
      </c>
      <c r="E171" s="577"/>
    </row>
    <row r="172" spans="2:5">
      <c r="B172" s="583"/>
      <c r="C172" s="584"/>
      <c r="D172" s="586" t="s">
        <v>837</v>
      </c>
      <c r="E172" s="577"/>
    </row>
    <row r="173" spans="2:5">
      <c r="B173" s="583"/>
      <c r="C173" s="584"/>
      <c r="D173" s="586" t="s">
        <v>838</v>
      </c>
      <c r="E173" s="577"/>
    </row>
    <row r="174" spans="2:5">
      <c r="B174" s="583"/>
      <c r="C174" s="584"/>
      <c r="D174" s="573" t="s">
        <v>839</v>
      </c>
      <c r="E174" s="339"/>
    </row>
    <row r="175" spans="2:5">
      <c r="B175" s="583"/>
      <c r="C175" s="584"/>
      <c r="D175" s="586" t="s">
        <v>840</v>
      </c>
      <c r="E175" s="577"/>
    </row>
    <row r="176" spans="2:5">
      <c r="B176" s="583"/>
      <c r="C176" s="584"/>
      <c r="D176" s="586" t="s">
        <v>841</v>
      </c>
      <c r="E176" s="577"/>
    </row>
    <row r="177" spans="2:5">
      <c r="B177" s="583"/>
      <c r="C177" s="584"/>
      <c r="D177" s="586" t="s">
        <v>842</v>
      </c>
      <c r="E177" s="577"/>
    </row>
    <row r="178" spans="2:5">
      <c r="B178" s="583"/>
      <c r="C178" s="584"/>
      <c r="D178" s="586" t="s">
        <v>843</v>
      </c>
      <c r="E178" s="577"/>
    </row>
    <row r="179" spans="2:5">
      <c r="B179" s="583"/>
      <c r="C179" s="584"/>
      <c r="D179" s="586" t="s">
        <v>844</v>
      </c>
      <c r="E179" s="577"/>
    </row>
    <row r="180" spans="2:5">
      <c r="B180" s="583"/>
      <c r="C180" s="584"/>
      <c r="D180" s="586" t="s">
        <v>845</v>
      </c>
      <c r="E180" s="577"/>
    </row>
    <row r="181" spans="2:5">
      <c r="B181" s="583"/>
      <c r="C181" s="584"/>
      <c r="D181" s="586" t="s">
        <v>846</v>
      </c>
      <c r="E181" s="577"/>
    </row>
    <row r="182" spans="2:5">
      <c r="B182" s="583"/>
      <c r="C182" s="584"/>
      <c r="D182" s="586" t="s">
        <v>847</v>
      </c>
      <c r="E182" s="577"/>
    </row>
    <row r="183" spans="2:5">
      <c r="B183" s="583"/>
      <c r="C183" s="584"/>
      <c r="D183" s="586" t="s">
        <v>848</v>
      </c>
      <c r="E183" s="577"/>
    </row>
    <row r="184" spans="2:5">
      <c r="B184" s="583"/>
      <c r="C184" s="584"/>
      <c r="D184" s="586" t="s">
        <v>849</v>
      </c>
      <c r="E184" s="577"/>
    </row>
    <row r="185" spans="2:5">
      <c r="B185" s="583"/>
      <c r="C185" s="584"/>
      <c r="D185" s="573" t="s">
        <v>850</v>
      </c>
      <c r="E185" s="339"/>
    </row>
    <row r="186" spans="2:5">
      <c r="B186" s="583"/>
      <c r="C186" s="584"/>
      <c r="D186" s="586" t="s">
        <v>840</v>
      </c>
      <c r="E186" s="577"/>
    </row>
    <row r="187" spans="2:5">
      <c r="B187" s="583"/>
      <c r="C187" s="584"/>
      <c r="D187" s="586" t="s">
        <v>841</v>
      </c>
      <c r="E187" s="577"/>
    </row>
    <row r="188" spans="2:5">
      <c r="B188" s="583"/>
      <c r="C188" s="584"/>
      <c r="D188" s="586" t="s">
        <v>842</v>
      </c>
      <c r="E188" s="577"/>
    </row>
    <row r="189" spans="2:5">
      <c r="B189" s="583"/>
      <c r="C189" s="584"/>
      <c r="D189" s="586" t="s">
        <v>843</v>
      </c>
      <c r="E189" s="577"/>
    </row>
    <row r="190" spans="2:5">
      <c r="B190" s="583"/>
      <c r="C190" s="584"/>
      <c r="D190" s="586" t="s">
        <v>844</v>
      </c>
      <c r="E190" s="577"/>
    </row>
    <row r="191" spans="2:5">
      <c r="B191" s="583"/>
      <c r="C191" s="584"/>
      <c r="D191" s="586" t="s">
        <v>845</v>
      </c>
      <c r="E191" s="577"/>
    </row>
    <row r="192" spans="2:5">
      <c r="B192" s="583"/>
      <c r="C192" s="584"/>
      <c r="D192" s="586" t="s">
        <v>846</v>
      </c>
      <c r="E192" s="577"/>
    </row>
    <row r="193" spans="2:5">
      <c r="B193" s="583"/>
      <c r="C193" s="584"/>
      <c r="D193" s="586" t="s">
        <v>847</v>
      </c>
      <c r="E193" s="577"/>
    </row>
    <row r="194" spans="2:5">
      <c r="B194" s="583"/>
      <c r="C194" s="584"/>
      <c r="D194" s="586" t="s">
        <v>848</v>
      </c>
      <c r="E194" s="577"/>
    </row>
    <row r="195" spans="2:5">
      <c r="B195" s="583"/>
      <c r="C195" s="584"/>
      <c r="D195" s="586" t="s">
        <v>849</v>
      </c>
      <c r="E195" s="577"/>
    </row>
    <row r="196" spans="2:5">
      <c r="B196" s="583"/>
      <c r="C196" s="584"/>
      <c r="D196" s="573" t="s">
        <v>851</v>
      </c>
      <c r="E196" s="339"/>
    </row>
    <row r="197" spans="2:5">
      <c r="B197" s="589"/>
      <c r="C197" s="590"/>
      <c r="D197" s="586" t="s">
        <v>852</v>
      </c>
      <c r="E197" s="577"/>
    </row>
    <row r="198" spans="2:5">
      <c r="B198" s="330" t="s">
        <v>390</v>
      </c>
      <c r="C198" s="330"/>
      <c r="D198" s="345"/>
      <c r="E198" s="544"/>
    </row>
    <row r="199" spans="2:5">
      <c r="B199" s="331" t="s">
        <v>391</v>
      </c>
      <c r="C199" s="333" t="s">
        <v>392</v>
      </c>
      <c r="D199" s="545"/>
      <c r="E199" s="348" t="s">
        <v>853</v>
      </c>
    </row>
    <row r="200" spans="2:5">
      <c r="B200" s="579" t="s">
        <v>393</v>
      </c>
      <c r="C200" s="580" t="s">
        <v>394</v>
      </c>
      <c r="D200" s="586" t="s">
        <v>854</v>
      </c>
      <c r="E200" s="577"/>
    </row>
    <row r="201" spans="2:5">
      <c r="B201" s="583"/>
      <c r="C201" s="584"/>
      <c r="D201" s="585" t="s">
        <v>855</v>
      </c>
      <c r="E201" s="575"/>
    </row>
    <row r="202" spans="2:5">
      <c r="B202" s="583"/>
      <c r="C202" s="584"/>
      <c r="D202" s="585" t="s">
        <v>856</v>
      </c>
      <c r="E202" s="575"/>
    </row>
    <row r="203" spans="2:5" ht="30">
      <c r="B203" s="583"/>
      <c r="C203" s="584"/>
      <c r="D203" s="585" t="s">
        <v>857</v>
      </c>
      <c r="E203" s="575"/>
    </row>
    <row r="204" spans="2:5" ht="30">
      <c r="B204" s="583"/>
      <c r="C204" s="584"/>
      <c r="D204" s="585" t="s">
        <v>858</v>
      </c>
      <c r="E204" s="575"/>
    </row>
    <row r="205" spans="2:5" ht="30">
      <c r="B205" s="583"/>
      <c r="C205" s="584"/>
      <c r="D205" s="585" t="s">
        <v>859</v>
      </c>
      <c r="E205" s="575"/>
    </row>
    <row r="206" spans="2:5" ht="30">
      <c r="B206" s="583"/>
      <c r="C206" s="584"/>
      <c r="D206" s="585" t="s">
        <v>860</v>
      </c>
      <c r="E206" s="575"/>
    </row>
    <row r="207" spans="2:5" ht="30">
      <c r="B207" s="583"/>
      <c r="C207" s="584"/>
      <c r="D207" s="585" t="s">
        <v>861</v>
      </c>
      <c r="E207" s="575"/>
    </row>
    <row r="208" spans="2:5">
      <c r="B208" s="583"/>
      <c r="C208" s="584"/>
      <c r="D208" s="585" t="s">
        <v>862</v>
      </c>
      <c r="E208" s="575"/>
    </row>
    <row r="209" spans="2:5">
      <c r="B209" s="583"/>
      <c r="C209" s="584"/>
      <c r="D209" s="585" t="s">
        <v>863</v>
      </c>
      <c r="E209" s="575"/>
    </row>
    <row r="210" spans="2:5">
      <c r="B210" s="548" t="s">
        <v>395</v>
      </c>
      <c r="C210" s="580" t="s">
        <v>396</v>
      </c>
      <c r="D210" s="591" t="s">
        <v>864</v>
      </c>
      <c r="E210" s="592"/>
    </row>
    <row r="211" spans="2:5">
      <c r="B211" s="552"/>
      <c r="C211" s="584"/>
      <c r="D211" s="586" t="s">
        <v>865</v>
      </c>
      <c r="E211" s="577"/>
    </row>
    <row r="212" spans="2:5">
      <c r="B212" s="552"/>
      <c r="C212" s="584"/>
      <c r="D212" s="586" t="s">
        <v>866</v>
      </c>
      <c r="E212" s="577"/>
    </row>
    <row r="213" spans="2:5">
      <c r="B213" s="549" t="s">
        <v>397</v>
      </c>
      <c r="C213" s="549" t="s">
        <v>398</v>
      </c>
      <c r="D213" s="586" t="s">
        <v>867</v>
      </c>
      <c r="E213" s="577"/>
    </row>
    <row r="214" spans="2:5">
      <c r="B214" s="553"/>
      <c r="C214" s="553"/>
      <c r="D214" s="586" t="s">
        <v>868</v>
      </c>
      <c r="E214" s="577"/>
    </row>
    <row r="215" spans="2:5">
      <c r="B215" s="553"/>
      <c r="C215" s="553"/>
      <c r="D215" s="586" t="s">
        <v>869</v>
      </c>
      <c r="E215" s="577"/>
    </row>
    <row r="216" spans="2:5">
      <c r="B216" s="553"/>
      <c r="C216" s="553"/>
      <c r="D216" s="586" t="s">
        <v>870</v>
      </c>
      <c r="E216" s="577"/>
    </row>
    <row r="217" spans="2:5">
      <c r="B217" s="553"/>
      <c r="C217" s="553"/>
      <c r="D217" s="586" t="s">
        <v>871</v>
      </c>
      <c r="E217" s="577"/>
    </row>
    <row r="218" spans="2:5">
      <c r="B218" s="330" t="s">
        <v>399</v>
      </c>
      <c r="C218" s="330"/>
      <c r="D218" s="345"/>
      <c r="E218" s="544"/>
    </row>
    <row r="219" spans="2:5">
      <c r="B219" s="331" t="s">
        <v>400</v>
      </c>
      <c r="C219" s="333" t="s">
        <v>401</v>
      </c>
      <c r="D219" s="545"/>
      <c r="E219" s="348" t="s">
        <v>872</v>
      </c>
    </row>
    <row r="220" spans="2:5" ht="15.6">
      <c r="B220" s="580" t="s">
        <v>402</v>
      </c>
      <c r="C220" s="580" t="s">
        <v>403</v>
      </c>
      <c r="D220" s="567" t="s">
        <v>752</v>
      </c>
      <c r="E220" s="568"/>
    </row>
    <row r="221" spans="2:5" ht="30">
      <c r="B221" s="584"/>
      <c r="C221" s="584"/>
      <c r="D221" s="569" t="s">
        <v>873</v>
      </c>
      <c r="E221" s="344"/>
    </row>
    <row r="222" spans="2:5">
      <c r="B222" s="584"/>
      <c r="C222" s="584"/>
      <c r="D222" s="569" t="s">
        <v>874</v>
      </c>
      <c r="E222" s="344"/>
    </row>
    <row r="223" spans="2:5">
      <c r="B223" s="584"/>
      <c r="C223" s="584"/>
      <c r="D223" s="569" t="s">
        <v>875</v>
      </c>
      <c r="E223" s="344"/>
    </row>
    <row r="224" spans="2:5">
      <c r="B224" s="584"/>
      <c r="C224" s="584"/>
      <c r="D224" s="569" t="s">
        <v>876</v>
      </c>
      <c r="E224" s="344"/>
    </row>
    <row r="225" spans="2:5" ht="30">
      <c r="B225" s="584"/>
      <c r="C225" s="584"/>
      <c r="D225" s="569" t="s">
        <v>877</v>
      </c>
      <c r="E225" s="344"/>
    </row>
    <row r="226" spans="2:5" ht="30">
      <c r="B226" s="584"/>
      <c r="C226" s="584"/>
      <c r="D226" s="569" t="s">
        <v>878</v>
      </c>
      <c r="E226" s="344"/>
    </row>
    <row r="227" spans="2:5">
      <c r="B227" s="584"/>
      <c r="C227" s="584"/>
      <c r="D227" s="569" t="s">
        <v>874</v>
      </c>
      <c r="E227" s="344"/>
    </row>
    <row r="228" spans="2:5">
      <c r="B228" s="584"/>
      <c r="C228" s="584"/>
      <c r="D228" s="569" t="s">
        <v>875</v>
      </c>
      <c r="E228" s="344"/>
    </row>
    <row r="229" spans="2:5">
      <c r="B229" s="584"/>
      <c r="C229" s="584"/>
      <c r="D229" s="569" t="s">
        <v>876</v>
      </c>
      <c r="E229" s="344"/>
    </row>
    <row r="230" spans="2:5" ht="30">
      <c r="B230" s="584"/>
      <c r="C230" s="584"/>
      <c r="D230" s="569" t="s">
        <v>879</v>
      </c>
      <c r="E230" s="344"/>
    </row>
    <row r="231" spans="2:5" ht="30">
      <c r="B231" s="584"/>
      <c r="C231" s="584"/>
      <c r="D231" s="569" t="s">
        <v>880</v>
      </c>
      <c r="E231" s="344"/>
    </row>
    <row r="232" spans="2:5">
      <c r="B232" s="584"/>
      <c r="C232" s="584"/>
      <c r="D232" s="569" t="s">
        <v>874</v>
      </c>
      <c r="E232" s="344"/>
    </row>
    <row r="233" spans="2:5">
      <c r="B233" s="584"/>
      <c r="C233" s="584"/>
      <c r="D233" s="569" t="s">
        <v>875</v>
      </c>
      <c r="E233" s="344"/>
    </row>
    <row r="234" spans="2:5">
      <c r="B234" s="584"/>
      <c r="C234" s="584"/>
      <c r="D234" s="569" t="s">
        <v>876</v>
      </c>
      <c r="E234" s="344"/>
    </row>
    <row r="235" spans="2:5" ht="30">
      <c r="B235" s="584"/>
      <c r="C235" s="584"/>
      <c r="D235" s="569" t="s">
        <v>881</v>
      </c>
      <c r="E235" s="344"/>
    </row>
    <row r="236" spans="2:5" ht="15.6">
      <c r="B236" s="584"/>
      <c r="C236" s="584"/>
      <c r="D236" s="567" t="s">
        <v>882</v>
      </c>
      <c r="E236" s="568"/>
    </row>
    <row r="237" spans="2:5" ht="30">
      <c r="B237" s="584"/>
      <c r="C237" s="584"/>
      <c r="D237" s="569" t="s">
        <v>883</v>
      </c>
      <c r="E237" s="344"/>
    </row>
    <row r="238" spans="2:5" ht="30">
      <c r="B238" s="584"/>
      <c r="C238" s="584"/>
      <c r="D238" s="569" t="s">
        <v>884</v>
      </c>
      <c r="E238" s="344"/>
    </row>
    <row r="239" spans="2:5" ht="30">
      <c r="B239" s="584"/>
      <c r="C239" s="584"/>
      <c r="D239" s="569" t="s">
        <v>885</v>
      </c>
      <c r="E239" s="344"/>
    </row>
    <row r="240" spans="2:5" ht="30">
      <c r="B240" s="584"/>
      <c r="C240" s="584"/>
      <c r="D240" s="569" t="s">
        <v>886</v>
      </c>
      <c r="E240" s="344"/>
    </row>
    <row r="241" spans="2:5" ht="30">
      <c r="B241" s="584"/>
      <c r="C241" s="584"/>
      <c r="D241" s="569" t="s">
        <v>887</v>
      </c>
      <c r="E241" s="344"/>
    </row>
    <row r="242" spans="2:5" ht="30">
      <c r="B242" s="584"/>
      <c r="C242" s="584"/>
      <c r="D242" s="569" t="s">
        <v>888</v>
      </c>
      <c r="E242" s="344"/>
    </row>
    <row r="243" spans="2:5" ht="15.6">
      <c r="B243" s="584"/>
      <c r="C243" s="584"/>
      <c r="D243" s="567" t="s">
        <v>767</v>
      </c>
      <c r="E243" s="568"/>
    </row>
    <row r="244" spans="2:5" ht="30">
      <c r="B244" s="584"/>
      <c r="C244" s="584"/>
      <c r="D244" s="569" t="s">
        <v>889</v>
      </c>
      <c r="E244" s="344"/>
    </row>
    <row r="245" spans="2:5" ht="30">
      <c r="B245" s="584"/>
      <c r="C245" s="584"/>
      <c r="D245" s="569" t="s">
        <v>890</v>
      </c>
      <c r="E245" s="344"/>
    </row>
    <row r="246" spans="2:5" ht="30">
      <c r="B246" s="584"/>
      <c r="C246" s="584"/>
      <c r="D246" s="569" t="s">
        <v>891</v>
      </c>
      <c r="E246" s="344"/>
    </row>
    <row r="247" spans="2:5" ht="30">
      <c r="B247" s="584"/>
      <c r="C247" s="584"/>
      <c r="D247" s="569" t="s">
        <v>892</v>
      </c>
      <c r="E247" s="344"/>
    </row>
    <row r="248" spans="2:5" ht="30">
      <c r="B248" s="584"/>
      <c r="C248" s="584"/>
      <c r="D248" s="569" t="s">
        <v>893</v>
      </c>
      <c r="E248" s="344"/>
    </row>
    <row r="249" spans="2:5" ht="30">
      <c r="B249" s="584"/>
      <c r="C249" s="584"/>
      <c r="D249" s="569" t="s">
        <v>894</v>
      </c>
      <c r="E249" s="344"/>
    </row>
    <row r="250" spans="2:5" ht="15.6">
      <c r="B250" s="584"/>
      <c r="C250" s="584"/>
      <c r="D250" s="567" t="s">
        <v>772</v>
      </c>
      <c r="E250" s="568"/>
    </row>
    <row r="251" spans="2:5" ht="30">
      <c r="B251" s="584"/>
      <c r="C251" s="584"/>
      <c r="D251" s="569" t="s">
        <v>895</v>
      </c>
      <c r="E251" s="344"/>
    </row>
    <row r="252" spans="2:5" ht="30">
      <c r="B252" s="584"/>
      <c r="C252" s="584"/>
      <c r="D252" s="569" t="s">
        <v>896</v>
      </c>
      <c r="E252" s="344"/>
    </row>
    <row r="253" spans="2:5" ht="30">
      <c r="B253" s="584"/>
      <c r="C253" s="584"/>
      <c r="D253" s="569" t="s">
        <v>897</v>
      </c>
      <c r="E253" s="344"/>
    </row>
    <row r="254" spans="2:5" ht="30">
      <c r="B254" s="584"/>
      <c r="C254" s="584"/>
      <c r="D254" s="569" t="s">
        <v>898</v>
      </c>
      <c r="E254" s="344"/>
    </row>
    <row r="255" spans="2:5" ht="30">
      <c r="B255" s="580" t="s">
        <v>405</v>
      </c>
      <c r="C255" s="580" t="s">
        <v>406</v>
      </c>
      <c r="D255" s="569" t="s">
        <v>899</v>
      </c>
      <c r="E255" s="344"/>
    </row>
    <row r="256" spans="2:5">
      <c r="B256" s="584"/>
      <c r="C256" s="584"/>
      <c r="D256" s="569" t="s">
        <v>900</v>
      </c>
      <c r="E256" s="344"/>
    </row>
    <row r="257" spans="2:5">
      <c r="B257" s="584"/>
      <c r="C257" s="584"/>
      <c r="D257" s="569" t="s">
        <v>901</v>
      </c>
      <c r="E257" s="344"/>
    </row>
    <row r="258" spans="2:5">
      <c r="B258" s="584"/>
      <c r="C258" s="584"/>
      <c r="D258" s="569" t="s">
        <v>902</v>
      </c>
      <c r="E258" s="344"/>
    </row>
    <row r="259" spans="2:5" ht="30">
      <c r="B259" s="584"/>
      <c r="C259" s="584"/>
      <c r="D259" s="569" t="s">
        <v>903</v>
      </c>
      <c r="E259" s="344"/>
    </row>
    <row r="260" spans="2:5">
      <c r="B260" s="584"/>
      <c r="C260" s="584"/>
      <c r="D260" s="569" t="s">
        <v>904</v>
      </c>
      <c r="E260" s="344"/>
    </row>
    <row r="261" spans="2:5" ht="30">
      <c r="B261" s="584"/>
      <c r="C261" s="584"/>
      <c r="D261" s="569" t="s">
        <v>905</v>
      </c>
      <c r="E261" s="344"/>
    </row>
    <row r="262" spans="2:5" s="351" customFormat="1">
      <c r="B262" s="350" t="s">
        <v>408</v>
      </c>
      <c r="C262" s="350"/>
      <c r="D262" s="335"/>
      <c r="E262" s="572"/>
    </row>
    <row r="263" spans="2:5">
      <c r="B263" s="565" t="s">
        <v>409</v>
      </c>
      <c r="C263" s="566" t="s">
        <v>410</v>
      </c>
      <c r="D263" s="570" t="s">
        <v>906</v>
      </c>
      <c r="E263" s="571"/>
    </row>
    <row r="264" spans="2:5" ht="30">
      <c r="B264" s="565"/>
      <c r="C264" s="566"/>
      <c r="D264" s="569" t="s">
        <v>907</v>
      </c>
      <c r="E264" s="344"/>
    </row>
    <row r="265" spans="2:5">
      <c r="B265" s="565"/>
      <c r="C265" s="566"/>
      <c r="D265" s="569" t="s">
        <v>908</v>
      </c>
      <c r="E265" s="344"/>
    </row>
    <row r="266" spans="2:5">
      <c r="B266" s="565"/>
      <c r="C266" s="566"/>
      <c r="D266" s="570" t="s">
        <v>909</v>
      </c>
      <c r="E266" s="571"/>
    </row>
    <row r="267" spans="2:5">
      <c r="B267" s="565"/>
      <c r="C267" s="566"/>
      <c r="D267" s="569" t="s">
        <v>910</v>
      </c>
      <c r="E267" s="344"/>
    </row>
    <row r="268" spans="2:5">
      <c r="B268" s="565"/>
      <c r="C268" s="566"/>
      <c r="D268" s="569" t="s">
        <v>908</v>
      </c>
      <c r="E268" s="344"/>
    </row>
    <row r="269" spans="2:5">
      <c r="B269" s="593" t="s">
        <v>412</v>
      </c>
      <c r="C269" s="594"/>
      <c r="D269" s="594"/>
      <c r="E269" s="595"/>
    </row>
    <row r="270" spans="2:5">
      <c r="B270" s="331" t="s">
        <v>413</v>
      </c>
      <c r="C270" s="333" t="s">
        <v>414</v>
      </c>
      <c r="D270" s="545"/>
      <c r="E270" s="348" t="s">
        <v>911</v>
      </c>
    </row>
    <row r="271" spans="2:5" ht="15.75" customHeight="1">
      <c r="B271" s="580" t="s">
        <v>415</v>
      </c>
      <c r="C271" s="580" t="s">
        <v>416</v>
      </c>
      <c r="D271" s="585" t="s">
        <v>912</v>
      </c>
      <c r="E271" s="575"/>
    </row>
    <row r="272" spans="2:5">
      <c r="B272" s="584"/>
      <c r="C272" s="584"/>
      <c r="D272" s="585" t="s">
        <v>913</v>
      </c>
      <c r="E272" s="575"/>
    </row>
    <row r="273" spans="2:5">
      <c r="B273" s="584"/>
      <c r="C273" s="584"/>
      <c r="D273" s="585" t="s">
        <v>914</v>
      </c>
      <c r="E273" s="575"/>
    </row>
    <row r="274" spans="2:5">
      <c r="B274" s="584"/>
      <c r="C274" s="584"/>
      <c r="D274" s="585" t="s">
        <v>915</v>
      </c>
      <c r="E274" s="575"/>
    </row>
    <row r="275" spans="2:5">
      <c r="B275" s="584"/>
      <c r="C275" s="584"/>
      <c r="D275" s="585" t="s">
        <v>916</v>
      </c>
      <c r="E275" s="575"/>
    </row>
    <row r="276" spans="2:5">
      <c r="B276" s="584"/>
      <c r="C276" s="584"/>
      <c r="D276" s="585" t="s">
        <v>917</v>
      </c>
      <c r="E276" s="575"/>
    </row>
    <row r="277" spans="2:5">
      <c r="B277" s="584"/>
      <c r="C277" s="584"/>
      <c r="D277" s="585" t="s">
        <v>918</v>
      </c>
      <c r="E277" s="575"/>
    </row>
    <row r="278" spans="2:5">
      <c r="B278" s="584"/>
      <c r="C278" s="584"/>
      <c r="D278" s="585" t="s">
        <v>919</v>
      </c>
      <c r="E278" s="575"/>
    </row>
    <row r="279" spans="2:5">
      <c r="B279" s="584"/>
      <c r="C279" s="584"/>
      <c r="D279" s="585" t="s">
        <v>915</v>
      </c>
      <c r="E279" s="575"/>
    </row>
    <row r="280" spans="2:5">
      <c r="B280" s="584"/>
      <c r="C280" s="584"/>
      <c r="D280" s="585" t="s">
        <v>916</v>
      </c>
      <c r="E280" s="575"/>
    </row>
    <row r="281" spans="2:5">
      <c r="B281" s="584"/>
      <c r="C281" s="584"/>
      <c r="D281" s="585" t="s">
        <v>920</v>
      </c>
      <c r="E281" s="575"/>
    </row>
    <row r="282" spans="2:5">
      <c r="B282" s="584"/>
      <c r="C282" s="584"/>
      <c r="D282" s="585" t="s">
        <v>921</v>
      </c>
      <c r="E282" s="575"/>
    </row>
    <row r="283" spans="2:5" ht="45">
      <c r="B283" s="584"/>
      <c r="C283" s="584"/>
      <c r="D283" s="585" t="s">
        <v>922</v>
      </c>
      <c r="E283" s="575"/>
    </row>
    <row r="284" spans="2:5" ht="45">
      <c r="B284" s="584"/>
      <c r="C284" s="584"/>
      <c r="D284" s="585" t="s">
        <v>923</v>
      </c>
      <c r="E284" s="575"/>
    </row>
    <row r="285" spans="2:5">
      <c r="B285" s="584"/>
      <c r="C285" s="584"/>
      <c r="D285" s="585" t="s">
        <v>924</v>
      </c>
      <c r="E285" s="575"/>
    </row>
    <row r="286" spans="2:5">
      <c r="B286" s="590"/>
      <c r="C286" s="590"/>
      <c r="D286" s="585" t="s">
        <v>925</v>
      </c>
      <c r="E286" s="575"/>
    </row>
    <row r="287" spans="2:5" ht="30">
      <c r="B287" s="549" t="s">
        <v>417</v>
      </c>
      <c r="C287" s="549" t="s">
        <v>418</v>
      </c>
      <c r="D287" s="585" t="s">
        <v>926</v>
      </c>
      <c r="E287" s="575"/>
    </row>
    <row r="288" spans="2:5">
      <c r="B288" s="553"/>
      <c r="C288" s="553"/>
      <c r="D288" s="586" t="s">
        <v>927</v>
      </c>
      <c r="E288" s="577"/>
    </row>
    <row r="289" spans="2:5">
      <c r="B289" s="553"/>
      <c r="C289" s="553"/>
      <c r="D289" s="586" t="s">
        <v>928</v>
      </c>
      <c r="E289" s="577"/>
    </row>
    <row r="290" spans="2:5">
      <c r="B290" s="553"/>
      <c r="C290" s="553"/>
      <c r="D290" s="586" t="s">
        <v>929</v>
      </c>
      <c r="E290" s="577"/>
    </row>
    <row r="291" spans="2:5">
      <c r="B291" s="553"/>
      <c r="C291" s="553"/>
      <c r="D291" s="586" t="s">
        <v>930</v>
      </c>
      <c r="E291" s="577"/>
    </row>
    <row r="292" spans="2:5">
      <c r="B292" s="553"/>
      <c r="C292" s="553"/>
      <c r="D292" s="586" t="s">
        <v>931</v>
      </c>
      <c r="E292" s="577"/>
    </row>
    <row r="293" spans="2:5" s="596" customFormat="1" ht="15.75" customHeight="1">
      <c r="B293" s="580" t="s">
        <v>419</v>
      </c>
      <c r="C293" s="580" t="s">
        <v>420</v>
      </c>
      <c r="D293" s="586" t="s">
        <v>932</v>
      </c>
      <c r="E293" s="577"/>
    </row>
    <row r="294" spans="2:5" s="596" customFormat="1">
      <c r="B294" s="584"/>
      <c r="C294" s="584"/>
      <c r="D294" s="586" t="s">
        <v>933</v>
      </c>
      <c r="E294" s="577"/>
    </row>
    <row r="295" spans="2:5" s="596" customFormat="1">
      <c r="B295" s="584"/>
      <c r="C295" s="584"/>
      <c r="D295" s="586" t="s">
        <v>934</v>
      </c>
      <c r="E295" s="577"/>
    </row>
    <row r="296" spans="2:5" s="596" customFormat="1">
      <c r="B296" s="584"/>
      <c r="C296" s="584"/>
      <c r="D296" s="586" t="s">
        <v>935</v>
      </c>
      <c r="E296" s="577"/>
    </row>
    <row r="297" spans="2:5" s="596" customFormat="1">
      <c r="B297" s="584"/>
      <c r="C297" s="584"/>
      <c r="D297" s="586" t="s">
        <v>933</v>
      </c>
      <c r="E297" s="577"/>
    </row>
    <row r="298" spans="2:5" s="596" customFormat="1">
      <c r="B298" s="584"/>
      <c r="C298" s="584"/>
      <c r="D298" s="586" t="s">
        <v>934</v>
      </c>
      <c r="E298" s="577"/>
    </row>
    <row r="299" spans="2:5">
      <c r="B299" s="584"/>
      <c r="C299" s="584"/>
      <c r="D299" s="585" t="s">
        <v>921</v>
      </c>
      <c r="E299" s="575"/>
    </row>
    <row r="300" spans="2:5" ht="45">
      <c r="B300" s="584"/>
      <c r="C300" s="584"/>
      <c r="D300" s="585" t="s">
        <v>922</v>
      </c>
      <c r="E300" s="575"/>
    </row>
    <row r="301" spans="2:5" ht="45">
      <c r="B301" s="584"/>
      <c r="C301" s="584"/>
      <c r="D301" s="585" t="s">
        <v>923</v>
      </c>
      <c r="E301" s="575"/>
    </row>
    <row r="302" spans="2:5" ht="45">
      <c r="B302" s="584"/>
      <c r="C302" s="584"/>
      <c r="D302" s="585" t="s">
        <v>936</v>
      </c>
      <c r="E302" s="575"/>
    </row>
    <row r="303" spans="2:5">
      <c r="B303" s="584"/>
      <c r="C303" s="584"/>
      <c r="D303" s="585" t="s">
        <v>937</v>
      </c>
      <c r="E303" s="575"/>
    </row>
    <row r="304" spans="2:5">
      <c r="B304" s="584"/>
      <c r="C304" s="584"/>
      <c r="D304" s="585" t="s">
        <v>938</v>
      </c>
      <c r="E304" s="575"/>
    </row>
    <row r="305" spans="2:5">
      <c r="B305" s="584"/>
      <c r="C305" s="584"/>
      <c r="D305" s="585" t="s">
        <v>939</v>
      </c>
      <c r="E305" s="575"/>
    </row>
    <row r="306" spans="2:5">
      <c r="B306" s="584"/>
      <c r="C306" s="584"/>
      <c r="D306" s="585" t="s">
        <v>940</v>
      </c>
      <c r="E306" s="575"/>
    </row>
    <row r="307" spans="2:5">
      <c r="B307" s="584"/>
      <c r="C307" s="584"/>
      <c r="D307" s="585" t="s">
        <v>941</v>
      </c>
      <c r="E307" s="575"/>
    </row>
    <row r="308" spans="2:5">
      <c r="B308" s="590"/>
      <c r="C308" s="590"/>
      <c r="D308" s="585" t="s">
        <v>942</v>
      </c>
      <c r="E308" s="575"/>
    </row>
    <row r="309" spans="2:5">
      <c r="B309" s="330" t="s">
        <v>421</v>
      </c>
      <c r="C309" s="330"/>
      <c r="D309" s="345"/>
      <c r="E309" s="544"/>
    </row>
    <row r="310" spans="2:5">
      <c r="B310" s="331" t="s">
        <v>422</v>
      </c>
      <c r="C310" s="333" t="s">
        <v>423</v>
      </c>
      <c r="D310" s="545"/>
      <c r="E310" s="348" t="s">
        <v>943</v>
      </c>
    </row>
    <row r="311" spans="2:5" ht="15.75" customHeight="1">
      <c r="B311" s="579" t="s">
        <v>424</v>
      </c>
      <c r="C311" s="580" t="s">
        <v>425</v>
      </c>
      <c r="D311" s="569" t="s">
        <v>944</v>
      </c>
      <c r="E311" s="344"/>
    </row>
    <row r="312" spans="2:5" ht="30">
      <c r="B312" s="583"/>
      <c r="C312" s="584"/>
      <c r="D312" s="569" t="s">
        <v>945</v>
      </c>
      <c r="E312" s="344"/>
    </row>
    <row r="313" spans="2:5" ht="30">
      <c r="B313" s="583"/>
      <c r="C313" s="584"/>
      <c r="D313" s="569" t="s">
        <v>946</v>
      </c>
      <c r="E313" s="344"/>
    </row>
    <row r="314" spans="2:5">
      <c r="B314" s="583"/>
      <c r="C314" s="584"/>
      <c r="D314" s="569" t="s">
        <v>947</v>
      </c>
      <c r="E314" s="344"/>
    </row>
    <row r="315" spans="2:5">
      <c r="B315" s="583"/>
      <c r="C315" s="584"/>
      <c r="D315" s="569" t="s">
        <v>948</v>
      </c>
      <c r="E315" s="344"/>
    </row>
    <row r="316" spans="2:5">
      <c r="B316" s="583"/>
      <c r="C316" s="584"/>
      <c r="D316" s="569" t="s">
        <v>949</v>
      </c>
      <c r="E316" s="344"/>
    </row>
    <row r="317" spans="2:5">
      <c r="B317" s="583"/>
      <c r="C317" s="584"/>
      <c r="D317" s="569" t="s">
        <v>950</v>
      </c>
      <c r="E317" s="344"/>
    </row>
    <row r="318" spans="2:5">
      <c r="B318" s="583"/>
      <c r="C318" s="584"/>
      <c r="D318" s="569" t="s">
        <v>951</v>
      </c>
      <c r="E318" s="344"/>
    </row>
    <row r="319" spans="2:5">
      <c r="B319" s="583"/>
      <c r="C319" s="584"/>
      <c r="D319" s="569" t="s">
        <v>952</v>
      </c>
      <c r="E319" s="344"/>
    </row>
    <row r="320" spans="2:5">
      <c r="B320" s="583"/>
      <c r="C320" s="584"/>
      <c r="D320" s="569" t="s">
        <v>953</v>
      </c>
      <c r="E320" s="344"/>
    </row>
    <row r="321" spans="2:5" ht="30">
      <c r="B321" s="583"/>
      <c r="C321" s="584"/>
      <c r="D321" s="569" t="s">
        <v>954</v>
      </c>
      <c r="E321" s="344"/>
    </row>
    <row r="322" spans="2:5">
      <c r="B322" s="565" t="s">
        <v>427</v>
      </c>
      <c r="C322" s="566" t="s">
        <v>428</v>
      </c>
      <c r="D322" s="576" t="s">
        <v>955</v>
      </c>
      <c r="E322" s="577"/>
    </row>
    <row r="323" spans="2:5">
      <c r="B323" s="565"/>
      <c r="C323" s="566"/>
      <c r="D323" s="576" t="s">
        <v>956</v>
      </c>
      <c r="E323" s="577"/>
    </row>
    <row r="324" spans="2:5">
      <c r="B324" s="565"/>
      <c r="C324" s="566"/>
      <c r="D324" s="576" t="s">
        <v>957</v>
      </c>
      <c r="E324" s="349" t="s">
        <v>958</v>
      </c>
    </row>
    <row r="325" spans="2:5">
      <c r="B325" s="335" t="s">
        <v>429</v>
      </c>
      <c r="C325" s="336"/>
      <c r="D325" s="336"/>
      <c r="E325" s="572"/>
    </row>
  </sheetData>
  <mergeCells count="57">
    <mergeCell ref="B325:D325"/>
    <mergeCell ref="B309:D309"/>
    <mergeCell ref="C310:D310"/>
    <mergeCell ref="B311:B321"/>
    <mergeCell ref="C311:C321"/>
    <mergeCell ref="B322:B324"/>
    <mergeCell ref="C322:C324"/>
    <mergeCell ref="C270:D270"/>
    <mergeCell ref="B271:B286"/>
    <mergeCell ref="C271:C286"/>
    <mergeCell ref="B287:B292"/>
    <mergeCell ref="C287:C292"/>
    <mergeCell ref="B293:B308"/>
    <mergeCell ref="C293:C308"/>
    <mergeCell ref="B255:B261"/>
    <mergeCell ref="C255:C261"/>
    <mergeCell ref="B262:D262"/>
    <mergeCell ref="B263:B268"/>
    <mergeCell ref="C263:C268"/>
    <mergeCell ref="B269:D269"/>
    <mergeCell ref="B213:B217"/>
    <mergeCell ref="C213:C217"/>
    <mergeCell ref="B218:D218"/>
    <mergeCell ref="C219:D219"/>
    <mergeCell ref="B220:B254"/>
    <mergeCell ref="C220:C254"/>
    <mergeCell ref="B198:D198"/>
    <mergeCell ref="C199:D199"/>
    <mergeCell ref="B200:B209"/>
    <mergeCell ref="C200:C209"/>
    <mergeCell ref="B210:B212"/>
    <mergeCell ref="C210:C212"/>
    <mergeCell ref="B118:D118"/>
    <mergeCell ref="B119:B157"/>
    <mergeCell ref="C119:C157"/>
    <mergeCell ref="B158:B166"/>
    <mergeCell ref="C158:C166"/>
    <mergeCell ref="B167:B197"/>
    <mergeCell ref="C167:C197"/>
    <mergeCell ref="B83:B113"/>
    <mergeCell ref="C83:C113"/>
    <mergeCell ref="B114:D114"/>
    <mergeCell ref="B115:D115"/>
    <mergeCell ref="C116:D116"/>
    <mergeCell ref="B117:D117"/>
    <mergeCell ref="C8:D8"/>
    <mergeCell ref="C9:D9"/>
    <mergeCell ref="B10:B26"/>
    <mergeCell ref="C10:C26"/>
    <mergeCell ref="B27:B82"/>
    <mergeCell ref="C27:C82"/>
    <mergeCell ref="B1:D1"/>
    <mergeCell ref="B2:D2"/>
    <mergeCell ref="B4:D4"/>
    <mergeCell ref="C5:D5"/>
    <mergeCell ref="C6:D6"/>
    <mergeCell ref="B7:D7"/>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MTCV Giáo viên</vt:lpstr>
      <vt:lpstr>CS luong 3P cho Giao vien</vt:lpstr>
      <vt:lpstr>KPI Giao vien final</vt:lpstr>
      <vt:lpstr>KNL Giao vien final</vt:lpstr>
      <vt:lpstr>Gioi thieu</vt:lpstr>
      <vt:lpstr>Outline</vt:lpstr>
      <vt:lpstr>He thong QTNS</vt:lpstr>
      <vt:lpstr>3p</vt:lpstr>
      <vt:lpstr>Cau hoi can HV tra loi</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dcterms:created xsi:type="dcterms:W3CDTF">2023-09-04T09:53:24Z</dcterms:created>
  <dcterms:modified xsi:type="dcterms:W3CDTF">2023-09-04T09:57:45Z</dcterms:modified>
</cp:coreProperties>
</file>